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720" windowHeight="6540" activeTab="4"/>
  </bookViews>
  <sheets>
    <sheet name="pl" sheetId="1" r:id="rId1"/>
    <sheet name="bs" sheetId="2" r:id="rId2"/>
    <sheet name="cf" sheetId="3" r:id="rId3"/>
    <sheet name="equity" sheetId="4" r:id="rId4"/>
    <sheet name="notes" sheetId="5" r:id="rId5"/>
  </sheets>
  <externalReferences>
    <externalReference r:id="rId8"/>
    <externalReference r:id="rId9"/>
  </externalReferences>
  <definedNames>
    <definedName name="_xlnm.Print_Area" localSheetId="2">'cf'!$A$1:$R$61</definedName>
    <definedName name="_xlnm.Print_Area" localSheetId="0">'pl'!$A$1:$L$55</definedName>
  </definedNames>
  <calcPr fullCalcOnLoad="1"/>
</workbook>
</file>

<file path=xl/sharedStrings.xml><?xml version="1.0" encoding="utf-8"?>
<sst xmlns="http://schemas.openxmlformats.org/spreadsheetml/2006/main" count="460" uniqueCount="343">
  <si>
    <t>OLYMPIA INDUSTRIES BERHAD</t>
  </si>
  <si>
    <t>(Company no. 63026-U)</t>
  </si>
  <si>
    <t xml:space="preserve">Condensed Consolidated Income Statements </t>
  </si>
  <si>
    <t>For the fourth quarter ended 30 June 2004</t>
  </si>
  <si>
    <t>(These figures have not been audited)</t>
  </si>
  <si>
    <t>INDIVIDUAL QUARTER</t>
  </si>
  <si>
    <t>CUMULATIVE QUARTER</t>
  </si>
  <si>
    <t xml:space="preserve">Current </t>
  </si>
  <si>
    <t>Comparative</t>
  </si>
  <si>
    <t>quarter ended</t>
  </si>
  <si>
    <t>year to date</t>
  </si>
  <si>
    <t>30 Jun 2004</t>
  </si>
  <si>
    <t>30 Jun 2003</t>
  </si>
  <si>
    <t>RM'000</t>
  </si>
  <si>
    <t>1</t>
  </si>
  <si>
    <t>(a)</t>
  </si>
  <si>
    <t>Revenue</t>
  </si>
  <si>
    <t>(b)</t>
  </si>
  <si>
    <t>Operating expenses</t>
  </si>
  <si>
    <t>(c)</t>
  </si>
  <si>
    <t>Other operating income (Refer note A11)</t>
  </si>
  <si>
    <t>(d)</t>
  </si>
  <si>
    <t>Loss from operations</t>
  </si>
  <si>
    <t>(e)</t>
  </si>
  <si>
    <t>Finance costs, net</t>
  </si>
  <si>
    <t>(f)</t>
  </si>
  <si>
    <t>Loss before income tax and</t>
  </si>
  <si>
    <t>minority interests</t>
  </si>
  <si>
    <t>(g)</t>
  </si>
  <si>
    <t>Share of results of associated companies</t>
  </si>
  <si>
    <t>(h)</t>
  </si>
  <si>
    <t>Loss before income tax and minority</t>
  </si>
  <si>
    <t>interests</t>
  </si>
  <si>
    <t>(i)</t>
  </si>
  <si>
    <t>Income Tax</t>
  </si>
  <si>
    <t>(j)</t>
  </si>
  <si>
    <t xml:space="preserve">Loss after income tax before </t>
  </si>
  <si>
    <t>deducting minority interest</t>
  </si>
  <si>
    <t>(ii)</t>
  </si>
  <si>
    <t>Less minority interests</t>
  </si>
  <si>
    <t>(k)</t>
  </si>
  <si>
    <t>Net loss attributable to  members</t>
  </si>
  <si>
    <t>of the company</t>
  </si>
  <si>
    <t>Earnings per share based on 1(k) above after</t>
  </si>
  <si>
    <t xml:space="preserve">deducting any provision for preference </t>
  </si>
  <si>
    <t>dividends, if any :-</t>
  </si>
  <si>
    <t xml:space="preserve">Basic (based on 508,381,000 ordinary </t>
  </si>
  <si>
    <t>shares) (sen)</t>
  </si>
  <si>
    <t xml:space="preserve">Fully diluted </t>
  </si>
  <si>
    <t>N/A</t>
  </si>
  <si>
    <t xml:space="preserve">(The Condensed Consolidated Income Statement should be read in conjunction with the Annual Financial Report </t>
  </si>
  <si>
    <t>for the year ended 30 June 2003)</t>
  </si>
  <si>
    <t xml:space="preserve">Condensed Consolidated Balance Sheet </t>
  </si>
  <si>
    <t>(UNAUDITED)</t>
  </si>
  <si>
    <t>(AUDITED)</t>
  </si>
  <si>
    <t>AS AT END OF</t>
  </si>
  <si>
    <t>AS AT PRECEDING</t>
  </si>
  <si>
    <t>CURRENT QUARTER</t>
  </si>
  <si>
    <t>FINANCIAL YEAR END</t>
  </si>
  <si>
    <t>1.</t>
  </si>
  <si>
    <t>Property, plant and equipment</t>
  </si>
  <si>
    <t>2.</t>
  </si>
  <si>
    <t>Investments</t>
  </si>
  <si>
    <t>3.</t>
  </si>
  <si>
    <t>Long term receivable</t>
  </si>
  <si>
    <t>4.</t>
  </si>
  <si>
    <t>Real property assets</t>
  </si>
  <si>
    <t>5.</t>
  </si>
  <si>
    <t>Deferred expenditure</t>
  </si>
  <si>
    <t>6.</t>
  </si>
  <si>
    <t>Current Assets</t>
  </si>
  <si>
    <t>Development properties</t>
  </si>
  <si>
    <t>Inventories</t>
  </si>
  <si>
    <t>Due from customers for construction contracts</t>
  </si>
  <si>
    <t>Due from associated companies</t>
  </si>
  <si>
    <t>Due from affiliated companies, net</t>
  </si>
  <si>
    <t>Receivables</t>
  </si>
  <si>
    <t>Short term investments</t>
  </si>
  <si>
    <t>Cash and bank balances</t>
  </si>
  <si>
    <t>7.</t>
  </si>
  <si>
    <t>Current Liabilities</t>
  </si>
  <si>
    <t>Due to customers for construction contracts</t>
  </si>
  <si>
    <t>Due to associated companies</t>
  </si>
  <si>
    <t xml:space="preserve">Payables </t>
  </si>
  <si>
    <t>Borrowings</t>
  </si>
  <si>
    <t>Taxation</t>
  </si>
  <si>
    <t>8.</t>
  </si>
  <si>
    <t>Net current liabilities</t>
  </si>
  <si>
    <t>Shareholders' Funds</t>
  </si>
  <si>
    <t>9.</t>
  </si>
  <si>
    <t>Share Capital</t>
  </si>
  <si>
    <t>10.</t>
  </si>
  <si>
    <t>Reserves</t>
  </si>
  <si>
    <t>11.</t>
  </si>
  <si>
    <t>Minority interests</t>
  </si>
  <si>
    <t>12.</t>
  </si>
  <si>
    <t>Long term liabilities</t>
  </si>
  <si>
    <t>13.</t>
  </si>
  <si>
    <t>Deferred taxation</t>
  </si>
  <si>
    <t>14.</t>
  </si>
  <si>
    <t>Net tangible assets per share (RM)</t>
  </si>
  <si>
    <t>NTA = SHF - DE</t>
  </si>
  <si>
    <t xml:space="preserve">(The Condensed Consolidated Balance Sheet should be read in conjunction with the Annual Financial Report </t>
  </si>
  <si>
    <t>Condensed Consolidated Cash Flow Statements</t>
  </si>
  <si>
    <t xml:space="preserve"> </t>
  </si>
  <si>
    <t>CASH FLOWS FROM OPERATING ACTIVITIES</t>
  </si>
  <si>
    <t>Net Loss before tax</t>
  </si>
  <si>
    <t>Adjustment for :-</t>
  </si>
  <si>
    <t>Gain on disposal of a subsidiary company</t>
  </si>
  <si>
    <t>Depreciation</t>
  </si>
  <si>
    <t>Interest expenses</t>
  </si>
  <si>
    <t>Interest income</t>
  </si>
  <si>
    <t>Other non-cash items</t>
  </si>
  <si>
    <t>Operating loss before changes in working capital</t>
  </si>
  <si>
    <t>Changes in development properties</t>
  </si>
  <si>
    <t>Changes in inventories</t>
  </si>
  <si>
    <t>Changes in gross amount due from/to customers</t>
  </si>
  <si>
    <t>Changes in receivables</t>
  </si>
  <si>
    <t>Changes in payables</t>
  </si>
  <si>
    <t>Tax paid</t>
  </si>
  <si>
    <t>Net cash flows generated from operating activities</t>
  </si>
  <si>
    <t>CASH FLOWS FROM INVESTING ACTIVITIES</t>
  </si>
  <si>
    <t>Increase in deferred expenditure and real property assets</t>
  </si>
  <si>
    <t>Acquisition of property, plant and equipment</t>
  </si>
  <si>
    <t>Interest received</t>
  </si>
  <si>
    <t>Cash outflow from disposal of a subsidiary company</t>
  </si>
  <si>
    <t>Purchase of investments</t>
  </si>
  <si>
    <t>Other investing activities</t>
  </si>
  <si>
    <t>Net cash used in investing activities</t>
  </si>
  <si>
    <t>CASH FLOWS FROM FINANCING ACTIVITIES</t>
  </si>
  <si>
    <t>Drawndown of borrowings</t>
  </si>
  <si>
    <t>Repayment of borrowings</t>
  </si>
  <si>
    <t>Interest paid</t>
  </si>
  <si>
    <t>Other financing activities</t>
  </si>
  <si>
    <t>Net cash used in financing activities</t>
  </si>
  <si>
    <t>Net Change in Cash &amp; Cash Equivalents</t>
  </si>
  <si>
    <t>Cash &amp; Cash Equivalents at beginning of period</t>
  </si>
  <si>
    <t>Effect of changes in exchange rate</t>
  </si>
  <si>
    <t>Cash &amp; Cash Equivalents at end of period</t>
  </si>
  <si>
    <t>(The Condensed Consolidated Cash Flow Statements should be read in conjunction with the Annual</t>
  </si>
  <si>
    <t>Financial Report for the year ended 30 June 2003)</t>
  </si>
  <si>
    <t>Condensed Consolidated Statements of Changes in Equity</t>
  </si>
  <si>
    <t>Current year to date 30 June 2004</t>
  </si>
  <si>
    <t>Share</t>
  </si>
  <si>
    <t>Merger</t>
  </si>
  <si>
    <t>Accumulated</t>
  </si>
  <si>
    <t>Capital</t>
  </si>
  <si>
    <t>*Reserves</t>
  </si>
  <si>
    <t>Deficit</t>
  </si>
  <si>
    <t>Losses</t>
  </si>
  <si>
    <t>Total</t>
  </si>
  <si>
    <t>At 1 July 2003</t>
  </si>
  <si>
    <t>Movements during the</t>
  </si>
  <si>
    <t>*RESERVES</t>
  </si>
  <si>
    <t>Foreign</t>
  </si>
  <si>
    <t>Premium</t>
  </si>
  <si>
    <t>Exchange</t>
  </si>
  <si>
    <t>**Capital</t>
  </si>
  <si>
    <t>Comparative year to date 30 June 2003</t>
  </si>
  <si>
    <t>At 1 July 2002</t>
  </si>
  <si>
    <t>Prior year adjustments</t>
  </si>
  <si>
    <t>*</t>
  </si>
  <si>
    <t>The above reserves are not distributable by way of dividends.</t>
  </si>
  <si>
    <t>**</t>
  </si>
  <si>
    <t>The capital reserve arose from the issuance of shares in a subsidiary at a premium to minority shareholders</t>
  </si>
  <si>
    <t>(The Condensed Consolidated Statement of Changes in Equity should be read in conjunction with the Annual</t>
  </si>
  <si>
    <t xml:space="preserve">Selected Explanatory Notes </t>
  </si>
  <si>
    <t>A.</t>
  </si>
  <si>
    <t>MASB 26 - Paragraph 16</t>
  </si>
  <si>
    <t>A1</t>
  </si>
  <si>
    <t>Accounting Policies</t>
  </si>
  <si>
    <t>The interim financial statements are unaudited and have been prepared in accordance with the requirements of</t>
  </si>
  <si>
    <t xml:space="preserve">MASB 26: Interim Financial Reporting and paragraph 9.22 of the Bursa Malaysia Listing Requirements. </t>
  </si>
  <si>
    <t>The interim financial statements should be read in conjunction with the audited financial statements for the</t>
  </si>
  <si>
    <t>year ended 30 June 2003. These explanatory notes attached to the interim financial statements provide an</t>
  </si>
  <si>
    <t>explanation of events and transactions that are significant to an understanding of the changes in the financial</t>
  </si>
  <si>
    <t>position and performance of the Group since the financial year ended 30 June 2003.</t>
  </si>
  <si>
    <t>The same accounting policies and methods of computation are followed in the interim financial statements as</t>
  </si>
  <si>
    <t>compared with the financial statements for the year ended 30 June 2003, except for the adoption of MASB</t>
  </si>
  <si>
    <t>MASB 31 to MASB 32, which became effective from 1 January 2004.</t>
  </si>
  <si>
    <t>The adoption of these MASBs have not given rise to any adjustments to the opening balances of retained</t>
  </si>
  <si>
    <t>profits of the prior year and the current period or to changes in comparatives.</t>
  </si>
  <si>
    <t>A2</t>
  </si>
  <si>
    <t>Auditors' Report on the Preceding Annual Financial Statements</t>
  </si>
  <si>
    <t>The auditors' report on the financial statements for the year ended 30 June 2003 was not qualified.</t>
  </si>
  <si>
    <t>A3</t>
  </si>
  <si>
    <t>Seasonal or Cyclical Factors</t>
  </si>
  <si>
    <t>The Group's business operations are not significantly affected by any seasonal and cyclical factors.</t>
  </si>
  <si>
    <t>A4</t>
  </si>
  <si>
    <t>Unusual Items Due to their Nature, Size or Incidence</t>
  </si>
  <si>
    <t>There were no unusual items affecting assets, liabilities, equity, net income or cash flows during the financial</t>
  </si>
  <si>
    <t>year to date.</t>
  </si>
  <si>
    <t>A5</t>
  </si>
  <si>
    <t>Material Changes in Estimates of Amounts</t>
  </si>
  <si>
    <t>There were no material changes in estimates of amounts reported in prior quarters of the current financial</t>
  </si>
  <si>
    <t>year or changes in estimates of amounts reported in prior years that have a material effect in the current</t>
  </si>
  <si>
    <t>quarter.</t>
  </si>
  <si>
    <t>A6</t>
  </si>
  <si>
    <t>Changes in Debt and Equity Securities</t>
  </si>
  <si>
    <t>The Group was not involved in any issuance and repayment of debt and equity securities, share buy-backs,</t>
  </si>
  <si>
    <t>share cancellations, shares held as treasury shares and resale of treasury shares for the current financial year</t>
  </si>
  <si>
    <t>to date.</t>
  </si>
  <si>
    <t>A7</t>
  </si>
  <si>
    <t>Dividend Paid</t>
  </si>
  <si>
    <t>No interim dividend has been paid and/or recommended for the current financial period to date.</t>
  </si>
  <si>
    <t>A8</t>
  </si>
  <si>
    <t>Segmental Information</t>
  </si>
  <si>
    <t>Current financial</t>
  </si>
  <si>
    <t>Comparative financial</t>
  </si>
  <si>
    <t>30 June 2003</t>
  </si>
  <si>
    <t>Segment revenue</t>
  </si>
  <si>
    <t>Financial services</t>
  </si>
  <si>
    <t>Property development</t>
  </si>
  <si>
    <t>Construction</t>
  </si>
  <si>
    <t>Gaming</t>
  </si>
  <si>
    <t>Investment holding and others</t>
  </si>
  <si>
    <t>Elimination</t>
  </si>
  <si>
    <t>Segment results</t>
  </si>
  <si>
    <t>Interest expense</t>
  </si>
  <si>
    <t>Share of results of associate</t>
  </si>
  <si>
    <t>Loss before tax</t>
  </si>
  <si>
    <t>Tax expense</t>
  </si>
  <si>
    <t>Loss after tax</t>
  </si>
  <si>
    <t>A9</t>
  </si>
  <si>
    <t>Valuation of Property, Plant and Equipment</t>
  </si>
  <si>
    <t>The valuations of property, plant and equipment have been brought forward, without amendment from the</t>
  </si>
  <si>
    <t>most recent audited annual financial statements for the year ended 30 June 2003.</t>
  </si>
  <si>
    <t>A10</t>
  </si>
  <si>
    <t>Subsequent Events</t>
  </si>
  <si>
    <t>There are no significant events which have occurred between 30 June 2004 and the date of this report.</t>
  </si>
  <si>
    <t>A11</t>
  </si>
  <si>
    <t>Changes in the Composition of the Group</t>
  </si>
  <si>
    <t>The Group's wholly-owned subsiary company, LC (BVI) Limited has on 20 January 2004 entered into a Share</t>
  </si>
  <si>
    <t>Sale Agreement with Scarlett Resources Limited to dispose of the entire 80% equity interest in Richland</t>
  </si>
  <si>
    <t>There were no other changes in the Composition of the Group for the current financial year to date.</t>
  </si>
  <si>
    <t>A12</t>
  </si>
  <si>
    <t>Changes in Contingent Liabilities and Contingent Assets</t>
  </si>
  <si>
    <t>There are no material changes in contingent liabilities and contingent assets for the current financial year to date.</t>
  </si>
  <si>
    <t>A13</t>
  </si>
  <si>
    <t>Capital Commitments</t>
  </si>
  <si>
    <t>Capital Commitments not provided for in the financial statements as at 30 June 2004 are as follows:</t>
  </si>
  <si>
    <t>Approved but not contracted for</t>
  </si>
  <si>
    <t>Others</t>
  </si>
  <si>
    <t>Approved and contracted for</t>
  </si>
  <si>
    <t>B.</t>
  </si>
  <si>
    <t>KLSE listing requirements (Part A of Appendix 9B)</t>
  </si>
  <si>
    <t>B1</t>
  </si>
  <si>
    <t>Review of Performance</t>
  </si>
  <si>
    <t>Revenue for the current quarter at RM50.7 million was higher by 0.23% as compared to the preceding year</t>
  </si>
  <si>
    <t>corresponding quarter of RM50.6 million due to higher sales registered by the gaming and leisure divisions.</t>
  </si>
  <si>
    <t>B2</t>
  </si>
  <si>
    <t>Material Change in the Quarterly Results</t>
  </si>
  <si>
    <t xml:space="preserve">RM17.2 million for the previous quarter ended 31 March 2004 due to higher finance cost and gain in disposal </t>
  </si>
  <si>
    <t>of a subsidiary company in the previous quarter.</t>
  </si>
  <si>
    <t>B3</t>
  </si>
  <si>
    <t>Next Year Prospects</t>
  </si>
  <si>
    <t>The Group is in the process of implementing its restructuring scheme and pending completion, the results of</t>
  </si>
  <si>
    <t>the Group is not expected to show any material improvements for the current financial year ending 30 June</t>
  </si>
  <si>
    <t>2005.</t>
  </si>
  <si>
    <t>B4</t>
  </si>
  <si>
    <t>Variance from Profit Forecast/Profit Guarantee</t>
  </si>
  <si>
    <t>Not applicable in this quarterly report.</t>
  </si>
  <si>
    <t>B5</t>
  </si>
  <si>
    <t>Taxation comprises:</t>
  </si>
  <si>
    <t>30 June 2004</t>
  </si>
  <si>
    <t>Tax expense:</t>
  </si>
  <si>
    <t>Malaysian tax</t>
  </si>
  <si>
    <t>Foreign tax</t>
  </si>
  <si>
    <t xml:space="preserve">Deferred tax </t>
  </si>
  <si>
    <t xml:space="preserve">Tax expense of prior years </t>
  </si>
  <si>
    <t>Share of associate tax</t>
  </si>
  <si>
    <t>The effective tax rate of the Group for the current year to date is disproportionate to the statutory tax rate</t>
  </si>
  <si>
    <t>due to tax on profits of certain subsidiaries which cannot be set off against losses of other subsidiaries for tax</t>
  </si>
  <si>
    <t>purposes as group relief is not available.</t>
  </si>
  <si>
    <t>B6</t>
  </si>
  <si>
    <t>Sale of  Unquoted Investments and/or Properties</t>
  </si>
  <si>
    <t>There were no sale of unquoted investments nor properties for the current financial year to date.</t>
  </si>
  <si>
    <t>B7</t>
  </si>
  <si>
    <t>Investment in Quoted Securities</t>
  </si>
  <si>
    <t>Particulars of  investment in quoted securities :</t>
  </si>
  <si>
    <t xml:space="preserve">Purchases / disposal </t>
  </si>
  <si>
    <t>Total Purchases</t>
  </si>
  <si>
    <t>Total Sale Proceeds</t>
  </si>
  <si>
    <t>Total Gain on Disposal</t>
  </si>
  <si>
    <t>Balances as at 30 June 2004</t>
  </si>
  <si>
    <t>Total investments at cost</t>
  </si>
  <si>
    <t>Total investments at carrying value/book value (after</t>
  </si>
  <si>
    <t xml:space="preserve">   provision for diminution in value)</t>
  </si>
  <si>
    <t>Total investment at market value at end of reporting</t>
  </si>
  <si>
    <t xml:space="preserve">   period</t>
  </si>
  <si>
    <t>B8</t>
  </si>
  <si>
    <t>Status of Corporate Proposals</t>
  </si>
  <si>
    <t>The Corporate proposals announced but not completed at the date of this report are as follows :-</t>
  </si>
  <si>
    <t xml:space="preserve">The Company, having obtained approvals from its shareholders on 30 October 2003 in respect of the Proposed Restructuring Scheme (‘Scheme”) is still in the process of implementing the various proposals under the Scheme. </t>
  </si>
  <si>
    <t>Proposals under the Scheme, include, amongst others, the proposed capital reduction and proposed capital consolidation, proposed rights issue, proposed special issue, proposed acquisitions and proposed debt restructuring involving the issuance of various securities to creditors, shareholders, placees and vendors of assets.  The implementation is to be carried out simultaneously with the Mycom Berhad Group's proposed restructuring scheme.</t>
  </si>
  <si>
    <t>On 29 July 2004, the Company entered into an underwriting agreement with Southern Investment Bank Berhad, OSK Securities Berhad, M &amp; A Securities Sdn Bhd and TA Securities Berhad in relation to the underwriting of the open portion of 91,798,206 representing 90.28% renounceable rights issue of 101,676,239 new ordinary shares of RM1.00 each in the Company ("Rights Shares") with 101,676,239 five (5)-year free detachable warrants 2004/2009 ("Warrants") on the basis of two (2) Rights Shares with two (2) Warrants for each existing ordinary share of RM1.00 each held in the Company (subsequent to the capital reduction and capital consolidation) at an issue price of RM1.00 each per Rights Share ("Rights Issue with Warrant").  Together with a major shareholder's undertaking for the balance of 9,878,033 representing 9.72% of the Rights Shares, all the Rights Issue with Warrants are fully underwritten.</t>
  </si>
  <si>
    <t>Status of utilisation of proceeds raised from corporate proposals</t>
  </si>
  <si>
    <t>Not applicable.</t>
  </si>
  <si>
    <t>B9</t>
  </si>
  <si>
    <t>Group Borrowings</t>
  </si>
  <si>
    <t>As at 30 June 2004, the Group borrowings are as follows :</t>
  </si>
  <si>
    <t>Short term borrowings :</t>
  </si>
  <si>
    <t>Secured</t>
  </si>
  <si>
    <t xml:space="preserve">Unsecured </t>
  </si>
  <si>
    <t>Long term borrowings :</t>
  </si>
  <si>
    <t>Included in the secured short term borrowings are foreign currency loans of USD8,958,000.</t>
  </si>
  <si>
    <t>B10</t>
  </si>
  <si>
    <t>Off  Balance Sheet Financial Instruments</t>
  </si>
  <si>
    <t>There were no financial instruments with off-balance sheet risk as at the date of this report.</t>
  </si>
  <si>
    <t>B11</t>
  </si>
  <si>
    <t>Material Litigation</t>
  </si>
  <si>
    <t>The list of material litigation is attached as annexure 1.</t>
  </si>
  <si>
    <t>B12</t>
  </si>
  <si>
    <t>Dividend</t>
  </si>
  <si>
    <t>No interim dividend has been recommended for the current financial to date.</t>
  </si>
  <si>
    <t>B13</t>
  </si>
  <si>
    <t>Earnings per share</t>
  </si>
  <si>
    <t>Basic</t>
  </si>
  <si>
    <t>Net loss for the period (RM'000)</t>
  </si>
  <si>
    <t>Number of shares in issue during the</t>
  </si>
  <si>
    <t>period ('000')</t>
  </si>
  <si>
    <t xml:space="preserve">Weighted average number of shares </t>
  </si>
  <si>
    <t xml:space="preserve"> in issue ('000)</t>
  </si>
  <si>
    <t>Basic loss per share (sen)</t>
  </si>
  <si>
    <t>Fully diluted</t>
  </si>
  <si>
    <t>On behalf of the Board</t>
  </si>
  <si>
    <t>Lim Yoke Si</t>
  </si>
  <si>
    <t>Company Secretary</t>
  </si>
  <si>
    <t>Kuala Lumpur</t>
  </si>
  <si>
    <t xml:space="preserve">Realisation of foreign exchange </t>
  </si>
  <si>
    <t>reserve from the disposal of</t>
  </si>
  <si>
    <t>a subsidiary company</t>
  </si>
  <si>
    <t>The loss after tax attributable to members of the Company for the current quarter to date at RM24.4 million</t>
  </si>
  <si>
    <t>shows a decrease of 61.5% or RM39.0 million compared to the preceding year corresponding quarter due to</t>
  </si>
  <si>
    <t>lower provisions, gains arising from the share received from the demutualisation of Bursa Malaysia Berhad,</t>
  </si>
  <si>
    <t>realisation of foreign exchange reserve from the disposal of a subsidary company and lower finance cost.</t>
  </si>
  <si>
    <t xml:space="preserve">For the quarter under review, the Group reported a higher loss before tax of RM22.9 million as compared to </t>
  </si>
  <si>
    <t>Worldwide Limited for a cash consideration of Kina 100,000 (equivalent to USD 26,500 or RM100,700).</t>
  </si>
  <si>
    <t xml:space="preserve">year </t>
  </si>
  <si>
    <t>27 August 2004</t>
  </si>
  <si>
    <t xml:space="preserve">The disposal has resulted in a gain of  RM 15.406 million (which includes realisation of foreign exchange </t>
  </si>
  <si>
    <t xml:space="preserve">reserves of RM5.474 million) to the Group and the gain has been charged to other operating income for </t>
  </si>
  <si>
    <t>the current financial year to date.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</si>
</sst>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_(* #,##0.00_);_(* \(#,##0.00\);_(* &quot;-&quot;_);_(@_)"/>
  </numFmts>
  <fonts count="11">
    <font>
      <sz val="10"/>
      <name val="Arial"/>
      <family val="0"/>
    </font>
    <font>
      <sz val="10"/>
      <name val="Times New Roman"/>
      <family val="1"/>
    </font>
    <font>
      <b/>
      <sz val="10"/>
      <name val="Times New Roman"/>
      <family val="1"/>
    </font>
    <font>
      <b/>
      <sz val="8"/>
      <name val="Times New Roman"/>
      <family val="1"/>
    </font>
    <font>
      <b/>
      <sz val="12"/>
      <name val="Times New Roman"/>
      <family val="1"/>
    </font>
    <font>
      <b/>
      <sz val="10"/>
      <color indexed="12"/>
      <name val="Times New Roman"/>
      <family val="0"/>
    </font>
    <font>
      <sz val="8"/>
      <name val="Times New Roman"/>
      <family val="1"/>
    </font>
    <font>
      <b/>
      <u val="single"/>
      <sz val="10"/>
      <name val="Times New Roman"/>
      <family val="1"/>
    </font>
    <font>
      <sz val="10"/>
      <color indexed="10"/>
      <name val="Times New Roman"/>
      <family val="1"/>
    </font>
    <font>
      <u val="singleAccounting"/>
      <sz val="10"/>
      <name val="Times New Roman"/>
      <family val="1"/>
    </font>
    <font>
      <u val="single"/>
      <sz val="10"/>
      <name val="Times New Roman"/>
      <family val="1"/>
    </font>
  </fonts>
  <fills count="2">
    <fill>
      <patternFill/>
    </fill>
    <fill>
      <patternFill patternType="gray125"/>
    </fill>
  </fills>
  <borders count="11">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23">
    <xf numFmtId="0" fontId="0" fillId="0" borderId="0" xfId="0" applyAlignment="1">
      <alignment/>
    </xf>
    <xf numFmtId="0" fontId="1" fillId="0" borderId="0" xfId="0" applyFont="1" applyFill="1" applyAlignment="1">
      <alignment/>
    </xf>
    <xf numFmtId="173" fontId="1" fillId="0" borderId="0" xfId="15" applyNumberFormat="1" applyFont="1" applyFill="1" applyAlignment="1">
      <alignment/>
    </xf>
    <xf numFmtId="0" fontId="2" fillId="0" borderId="0" xfId="0" applyFont="1" applyFill="1" applyAlignment="1" quotePrefix="1">
      <alignment horizontal="left"/>
    </xf>
    <xf numFmtId="0" fontId="3" fillId="0" borderId="0" xfId="0" applyFont="1" applyFill="1" applyAlignment="1">
      <alignment horizontal="left"/>
    </xf>
    <xf numFmtId="0" fontId="2" fillId="0" borderId="0" xfId="0" applyFont="1" applyFill="1" applyAlignment="1">
      <alignment/>
    </xf>
    <xf numFmtId="0" fontId="2" fillId="0" borderId="0" xfId="0" applyFont="1" applyFill="1" applyAlignment="1" quotePrefix="1">
      <alignment horizontal="left"/>
    </xf>
    <xf numFmtId="0" fontId="2" fillId="0" borderId="0" xfId="0" applyFont="1" applyFill="1" applyAlignment="1">
      <alignment horizontal="centerContinuous"/>
    </xf>
    <xf numFmtId="173" fontId="2" fillId="0" borderId="0" xfId="15" applyNumberFormat="1" applyFont="1" applyFill="1" applyAlignment="1">
      <alignment horizontal="center"/>
    </xf>
    <xf numFmtId="173" fontId="2" fillId="0" borderId="0" xfId="15" applyNumberFormat="1" applyFont="1" applyFill="1" applyAlignment="1" quotePrefix="1">
      <alignment horizontal="center"/>
    </xf>
    <xf numFmtId="0" fontId="2" fillId="0" borderId="0" xfId="0" applyFont="1" applyFill="1" applyAlignment="1">
      <alignment horizontal="center"/>
    </xf>
    <xf numFmtId="0" fontId="1" fillId="0" borderId="0" xfId="0" applyFont="1" applyFill="1" applyAlignment="1" quotePrefix="1">
      <alignment horizontal="left"/>
    </xf>
    <xf numFmtId="173" fontId="1" fillId="0" borderId="0" xfId="0" applyNumberFormat="1" applyFont="1" applyFill="1" applyAlignment="1">
      <alignment/>
    </xf>
    <xf numFmtId="173" fontId="1" fillId="0" borderId="1" xfId="15" applyNumberFormat="1" applyFont="1" applyFill="1" applyBorder="1" applyAlignment="1">
      <alignment/>
    </xf>
    <xf numFmtId="173" fontId="1" fillId="0" borderId="2" xfId="15" applyNumberFormat="1" applyFont="1" applyFill="1" applyBorder="1" applyAlignment="1">
      <alignment/>
    </xf>
    <xf numFmtId="0" fontId="1" fillId="0" borderId="0" xfId="0" applyFont="1" applyFill="1" applyAlignment="1">
      <alignment horizontal="left"/>
    </xf>
    <xf numFmtId="173" fontId="1" fillId="0" borderId="2" xfId="0" applyNumberFormat="1" applyFont="1" applyFill="1" applyBorder="1" applyAlignment="1">
      <alignment/>
    </xf>
    <xf numFmtId="173" fontId="1" fillId="0" borderId="3" xfId="15" applyNumberFormat="1" applyFont="1" applyFill="1" applyBorder="1" applyAlignment="1">
      <alignment/>
    </xf>
    <xf numFmtId="173" fontId="1" fillId="0" borderId="4" xfId="15" applyNumberFormat="1" applyFont="1" applyFill="1" applyBorder="1" applyAlignment="1">
      <alignment/>
    </xf>
    <xf numFmtId="173" fontId="1" fillId="0" borderId="0" xfId="15" applyNumberFormat="1" applyFont="1" applyFill="1" applyBorder="1" applyAlignment="1">
      <alignment/>
    </xf>
    <xf numFmtId="0" fontId="2" fillId="0" borderId="0" xfId="0" applyFont="1" applyFill="1" applyAlignment="1">
      <alignment horizontal="left"/>
    </xf>
    <xf numFmtId="173" fontId="1" fillId="0" borderId="5" xfId="15" applyNumberFormat="1" applyFont="1" applyFill="1" applyBorder="1" applyAlignment="1">
      <alignment/>
    </xf>
    <xf numFmtId="173" fontId="1" fillId="0" borderId="6" xfId="15" applyNumberFormat="1" applyFont="1" applyFill="1" applyBorder="1" applyAlignment="1">
      <alignment/>
    </xf>
    <xf numFmtId="40" fontId="1" fillId="0" borderId="0" xfId="15" applyNumberFormat="1" applyFont="1" applyFill="1" applyBorder="1" applyAlignment="1">
      <alignment/>
    </xf>
    <xf numFmtId="171" fontId="1" fillId="0" borderId="0" xfId="15" applyFont="1" applyFill="1" applyAlignment="1">
      <alignment/>
    </xf>
    <xf numFmtId="0" fontId="0" fillId="0" borderId="0" xfId="0" applyFill="1" applyAlignment="1">
      <alignment/>
    </xf>
    <xf numFmtId="0" fontId="4" fillId="0" borderId="0" xfId="0" applyFont="1" applyFill="1" applyAlignment="1" quotePrefix="1">
      <alignment horizontal="left"/>
    </xf>
    <xf numFmtId="0" fontId="0" fillId="0" borderId="0" xfId="0" applyFill="1" applyBorder="1" applyAlignment="1">
      <alignment/>
    </xf>
    <xf numFmtId="0" fontId="2" fillId="0" borderId="0" xfId="0" applyFont="1" applyFill="1" applyAlignment="1">
      <alignment horizontal="left"/>
    </xf>
    <xf numFmtId="0" fontId="5" fillId="0" borderId="0" xfId="0" applyFont="1" applyFill="1" applyAlignment="1">
      <alignment horizontal="left"/>
    </xf>
    <xf numFmtId="173" fontId="2" fillId="0" borderId="0" xfId="15" applyNumberFormat="1" applyFont="1" applyFill="1" applyAlignment="1">
      <alignment horizontal="centerContinuous"/>
    </xf>
    <xf numFmtId="173" fontId="2" fillId="0" borderId="0" xfId="15" applyNumberFormat="1" applyFont="1" applyFill="1" applyBorder="1" applyAlignment="1">
      <alignment horizontal="centerContinuous"/>
    </xf>
    <xf numFmtId="0" fontId="2" fillId="0" borderId="0" xfId="0" applyFont="1" applyFill="1" applyAlignment="1">
      <alignment horizontal="center"/>
    </xf>
    <xf numFmtId="173" fontId="2" fillId="0" borderId="0" xfId="15" applyNumberFormat="1" applyFont="1" applyFill="1" applyBorder="1" applyAlignment="1">
      <alignment horizontal="center"/>
    </xf>
    <xf numFmtId="0" fontId="2" fillId="0" borderId="0" xfId="0" applyFont="1" applyFill="1" applyAlignment="1" quotePrefix="1">
      <alignment horizontal="center"/>
    </xf>
    <xf numFmtId="173" fontId="2" fillId="0" borderId="0" xfId="15" applyNumberFormat="1" applyFont="1" applyFill="1" applyBorder="1" applyAlignment="1" quotePrefix="1">
      <alignment horizontal="center"/>
    </xf>
    <xf numFmtId="0" fontId="1" fillId="0" borderId="0" xfId="0" applyFont="1" applyFill="1" applyBorder="1" applyAlignment="1">
      <alignment/>
    </xf>
    <xf numFmtId="173" fontId="1" fillId="0" borderId="7" xfId="15" applyNumberFormat="1" applyFont="1" applyFill="1" applyBorder="1" applyAlignment="1">
      <alignment/>
    </xf>
    <xf numFmtId="173" fontId="1" fillId="0" borderId="8" xfId="15" applyNumberFormat="1" applyFont="1" applyFill="1" applyBorder="1" applyAlignment="1">
      <alignment/>
    </xf>
    <xf numFmtId="173" fontId="1" fillId="0" borderId="9" xfId="15" applyNumberFormat="1" applyFont="1" applyFill="1" applyBorder="1" applyAlignment="1">
      <alignment/>
    </xf>
    <xf numFmtId="173" fontId="0" fillId="0" borderId="0" xfId="0" applyNumberFormat="1" applyFill="1" applyBorder="1" applyAlignment="1">
      <alignment/>
    </xf>
    <xf numFmtId="173" fontId="0" fillId="0" borderId="0" xfId="0" applyNumberFormat="1" applyFill="1" applyAlignment="1">
      <alignment/>
    </xf>
    <xf numFmtId="173" fontId="1" fillId="0" borderId="0" xfId="0" applyNumberFormat="1" applyFont="1" applyFill="1" applyBorder="1" applyAlignment="1">
      <alignment/>
    </xf>
    <xf numFmtId="0" fontId="0" fillId="0" borderId="0" xfId="19">
      <alignment/>
      <protection/>
    </xf>
    <xf numFmtId="0" fontId="2" fillId="0" borderId="0" xfId="19" applyFont="1" applyAlignment="1" quotePrefix="1">
      <alignment horizontal="left"/>
      <protection/>
    </xf>
    <xf numFmtId="0" fontId="3" fillId="0" borderId="0" xfId="19" applyFont="1" applyAlignment="1">
      <alignment horizontal="left"/>
      <protection/>
    </xf>
    <xf numFmtId="0" fontId="2" fillId="0" borderId="0" xfId="19" applyFont="1">
      <alignment/>
      <protection/>
    </xf>
    <xf numFmtId="0" fontId="2" fillId="0" borderId="0" xfId="19" applyFont="1" applyAlignment="1">
      <alignment horizontal="left"/>
      <protection/>
    </xf>
    <xf numFmtId="0" fontId="5" fillId="0" borderId="0" xfId="19" applyFont="1" applyAlignment="1">
      <alignment horizontal="left"/>
      <protection/>
    </xf>
    <xf numFmtId="0" fontId="1" fillId="0" borderId="0" xfId="19" applyFont="1">
      <alignment/>
      <protection/>
    </xf>
    <xf numFmtId="0" fontId="2" fillId="0" borderId="0" xfId="19" applyFont="1" applyAlignment="1">
      <alignment horizontal="right"/>
      <protection/>
    </xf>
    <xf numFmtId="173" fontId="1" fillId="0" borderId="0" xfId="15" applyNumberFormat="1" applyFont="1" applyAlignment="1">
      <alignment/>
    </xf>
    <xf numFmtId="173" fontId="1" fillId="0" borderId="9" xfId="15" applyNumberFormat="1" applyFont="1" applyBorder="1" applyAlignment="1">
      <alignment/>
    </xf>
    <xf numFmtId="0" fontId="2" fillId="0" borderId="0" xfId="19" applyFont="1" applyBorder="1" applyAlignment="1">
      <alignment horizontal="right"/>
      <protection/>
    </xf>
    <xf numFmtId="0" fontId="1" fillId="0" borderId="0" xfId="19" applyFont="1" applyBorder="1">
      <alignment/>
      <protection/>
    </xf>
    <xf numFmtId="173" fontId="1" fillId="0" borderId="0" xfId="15" applyNumberFormat="1" applyFont="1" applyBorder="1" applyAlignment="1">
      <alignment/>
    </xf>
    <xf numFmtId="0" fontId="6" fillId="0" borderId="0" xfId="19" applyFont="1">
      <alignment/>
      <protection/>
    </xf>
    <xf numFmtId="0" fontId="0" fillId="0" borderId="0" xfId="0" applyBorder="1" applyAlignment="1">
      <alignment/>
    </xf>
    <xf numFmtId="0" fontId="1" fillId="0" borderId="0" xfId="0" applyFont="1" applyAlignment="1">
      <alignment/>
    </xf>
    <xf numFmtId="0" fontId="2" fillId="0" borderId="0" xfId="0" applyFont="1" applyAlignment="1" quotePrefix="1">
      <alignment horizontal="left"/>
    </xf>
    <xf numFmtId="0" fontId="3" fillId="0" borderId="0" xfId="0" applyFont="1" applyAlignment="1">
      <alignment/>
    </xf>
    <xf numFmtId="0" fontId="7" fillId="0" borderId="0" xfId="0" applyFont="1" applyAlignment="1">
      <alignment/>
    </xf>
    <xf numFmtId="0" fontId="7" fillId="0" borderId="0" xfId="0" applyFont="1" applyAlignment="1">
      <alignment horizontal="center"/>
    </xf>
    <xf numFmtId="0" fontId="2" fillId="0" borderId="0" xfId="0" applyFont="1" applyAlignment="1">
      <alignment horizontal="right"/>
    </xf>
    <xf numFmtId="0" fontId="2"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quotePrefix="1">
      <alignment horizontal="right"/>
    </xf>
    <xf numFmtId="0" fontId="1" fillId="0" borderId="0" xfId="0" applyFont="1" applyAlignment="1">
      <alignment horizontal="left"/>
    </xf>
    <xf numFmtId="0" fontId="2" fillId="0" borderId="0" xfId="0" applyFont="1" applyAlignment="1">
      <alignment horizontal="left"/>
    </xf>
    <xf numFmtId="0" fontId="8" fillId="0" borderId="0" xfId="0" applyFont="1" applyAlignment="1">
      <alignment/>
    </xf>
    <xf numFmtId="0" fontId="1" fillId="0" borderId="0" xfId="0" applyFont="1" applyAlignment="1" quotePrefix="1">
      <alignment horizontal="left"/>
    </xf>
    <xf numFmtId="0" fontId="2" fillId="0" borderId="0" xfId="0" applyFont="1" applyFill="1" applyAlignment="1">
      <alignment horizontal="right"/>
    </xf>
    <xf numFmtId="0" fontId="1" fillId="0" borderId="0" xfId="0" applyFont="1" applyAlignment="1">
      <alignment horizontal="center"/>
    </xf>
    <xf numFmtId="173" fontId="1" fillId="0" borderId="0" xfId="15" applyNumberFormat="1" applyFont="1" applyAlignment="1">
      <alignment horizontal="center"/>
    </xf>
    <xf numFmtId="173" fontId="1" fillId="0" borderId="0" xfId="15" applyNumberFormat="1" applyFont="1" applyAlignment="1" quotePrefix="1">
      <alignment horizontal="right"/>
    </xf>
    <xf numFmtId="173" fontId="9" fillId="0" borderId="0" xfId="0" applyNumberFormat="1" applyFont="1" applyAlignment="1">
      <alignment horizontal="center"/>
    </xf>
    <xf numFmtId="173" fontId="9" fillId="0" borderId="0" xfId="15" applyNumberFormat="1" applyFont="1" applyAlignment="1" quotePrefix="1">
      <alignment horizontal="center"/>
    </xf>
    <xf numFmtId="173" fontId="1" fillId="0" borderId="0" xfId="15" applyNumberFormat="1" applyFont="1" applyFill="1" applyAlignment="1">
      <alignment horizontal="center"/>
    </xf>
    <xf numFmtId="173" fontId="1" fillId="0" borderId="7" xfId="0" applyNumberFormat="1" applyFont="1" applyFill="1" applyBorder="1" applyAlignment="1">
      <alignment/>
    </xf>
    <xf numFmtId="173" fontId="1" fillId="0" borderId="5" xfId="0" applyNumberFormat="1" applyFont="1" applyFill="1" applyBorder="1" applyAlignment="1">
      <alignment/>
    </xf>
    <xf numFmtId="0" fontId="1" fillId="0" borderId="0" xfId="0" applyFont="1" applyBorder="1" applyAlignment="1">
      <alignment/>
    </xf>
    <xf numFmtId="173" fontId="1" fillId="0" borderId="0" xfId="0" applyNumberFormat="1" applyFont="1" applyBorder="1" applyAlignment="1">
      <alignment/>
    </xf>
    <xf numFmtId="173" fontId="0" fillId="0" borderId="0" xfId="0" applyNumberFormat="1" applyBorder="1" applyAlignment="1">
      <alignment/>
    </xf>
    <xf numFmtId="173" fontId="1" fillId="0" borderId="0" xfId="15" applyNumberFormat="1" applyFont="1" applyFill="1" applyBorder="1" applyAlignment="1">
      <alignment horizontal="center"/>
    </xf>
    <xf numFmtId="173" fontId="1" fillId="0" borderId="0" xfId="0" applyNumberFormat="1" applyFont="1" applyAlignment="1">
      <alignment/>
    </xf>
    <xf numFmtId="0" fontId="2" fillId="0" borderId="0" xfId="0" applyFont="1" applyAlignment="1" quotePrefix="1">
      <alignment horizontal="right"/>
    </xf>
    <xf numFmtId="171" fontId="1" fillId="0" borderId="0" xfId="15" applyFont="1" applyAlignment="1">
      <alignment horizontal="right"/>
    </xf>
    <xf numFmtId="0" fontId="2" fillId="0" borderId="0" xfId="0" applyFont="1" applyAlignment="1">
      <alignment horizontal="center"/>
    </xf>
    <xf numFmtId="0" fontId="7" fillId="0" borderId="0" xfId="0" applyFont="1" applyAlignment="1">
      <alignment horizontal="left"/>
    </xf>
    <xf numFmtId="0" fontId="1" fillId="0" borderId="0" xfId="0" applyFont="1" applyFill="1" applyAlignment="1">
      <alignment/>
    </xf>
    <xf numFmtId="173" fontId="1" fillId="0" borderId="0" xfId="15" applyNumberFormat="1" applyFont="1" applyAlignment="1" quotePrefix="1">
      <alignment horizontal="center"/>
    </xf>
    <xf numFmtId="37" fontId="1" fillId="0" borderId="0" xfId="0" applyNumberFormat="1" applyFont="1" applyAlignment="1">
      <alignment/>
    </xf>
    <xf numFmtId="37" fontId="1" fillId="0" borderId="0" xfId="0" applyNumberFormat="1" applyFont="1" applyFill="1" applyAlignment="1">
      <alignment/>
    </xf>
    <xf numFmtId="37" fontId="1" fillId="0" borderId="5" xfId="0" applyNumberFormat="1" applyFont="1" applyFill="1" applyBorder="1" applyAlignment="1">
      <alignment/>
    </xf>
    <xf numFmtId="37" fontId="1" fillId="0" borderId="0" xfId="0" applyNumberFormat="1" applyFont="1" applyBorder="1" applyAlignment="1">
      <alignment/>
    </xf>
    <xf numFmtId="0" fontId="10" fillId="0" borderId="0" xfId="0" applyFont="1" applyBorder="1" applyAlignment="1">
      <alignment horizontal="right"/>
    </xf>
    <xf numFmtId="0" fontId="10" fillId="0" borderId="0" xfId="0" applyFont="1" applyAlignment="1">
      <alignment horizontal="center"/>
    </xf>
    <xf numFmtId="173" fontId="1" fillId="0" borderId="0" xfId="0" applyNumberFormat="1" applyFont="1" applyFill="1" applyAlignment="1">
      <alignment horizontal="center"/>
    </xf>
    <xf numFmtId="173" fontId="1" fillId="0" borderId="0" xfId="15" applyNumberFormat="1" applyFont="1" applyFill="1" applyAlignment="1">
      <alignment horizontal="center" vertical="center"/>
    </xf>
    <xf numFmtId="173" fontId="1" fillId="0" borderId="0" xfId="15" applyNumberFormat="1" applyFont="1" applyAlignment="1">
      <alignment horizontal="right"/>
    </xf>
    <xf numFmtId="173" fontId="1" fillId="0" borderId="0" xfId="15" applyNumberFormat="1" applyFont="1" applyFill="1" applyAlignment="1">
      <alignment horizontal="right"/>
    </xf>
    <xf numFmtId="0" fontId="1" fillId="0" borderId="0" xfId="0" applyFont="1" applyFill="1" applyAlignment="1">
      <alignment horizontal="center"/>
    </xf>
    <xf numFmtId="173" fontId="1" fillId="0" borderId="7" xfId="15" applyNumberFormat="1" applyFont="1" applyBorder="1" applyAlignment="1">
      <alignment horizontal="right"/>
    </xf>
    <xf numFmtId="173" fontId="1" fillId="0" borderId="5" xfId="0" applyNumberFormat="1" applyFont="1" applyBorder="1" applyAlignment="1">
      <alignment/>
    </xf>
    <xf numFmtId="173" fontId="1" fillId="0" borderId="10" xfId="15" applyNumberFormat="1" applyFont="1" applyBorder="1" applyAlignment="1">
      <alignment/>
    </xf>
    <xf numFmtId="0" fontId="10" fillId="0" borderId="0" xfId="0" applyFont="1" applyAlignment="1">
      <alignment/>
    </xf>
    <xf numFmtId="173" fontId="2" fillId="0" borderId="0" xfId="15" applyNumberFormat="1" applyFont="1" applyAlignment="1" quotePrefix="1">
      <alignment horizontal="center"/>
    </xf>
    <xf numFmtId="39" fontId="1" fillId="0" borderId="10" xfId="15" applyNumberFormat="1" applyFont="1" applyBorder="1" applyAlignment="1">
      <alignment/>
    </xf>
    <xf numFmtId="0" fontId="1" fillId="0" borderId="10" xfId="0" applyFont="1" applyBorder="1" applyAlignment="1">
      <alignment horizontal="right"/>
    </xf>
    <xf numFmtId="37" fontId="2" fillId="0" borderId="0" xfId="0" applyNumberFormat="1" applyFont="1" applyAlignment="1">
      <alignment/>
    </xf>
    <xf numFmtId="37" fontId="1" fillId="0" borderId="0" xfId="0" applyNumberFormat="1" applyFont="1" applyAlignment="1">
      <alignment horizontal="left"/>
    </xf>
    <xf numFmtId="37" fontId="1" fillId="0" borderId="0" xfId="0" applyNumberFormat="1" applyFont="1" applyAlignment="1" quotePrefix="1">
      <alignment horizontal="left"/>
    </xf>
    <xf numFmtId="15" fontId="1" fillId="0" borderId="0" xfId="0" applyNumberFormat="1" applyFont="1" applyAlignment="1" quotePrefix="1">
      <alignment horizontal="left"/>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lignment horizontal="center"/>
    </xf>
    <xf numFmtId="173" fontId="1" fillId="0" borderId="7" xfId="15" applyNumberFormat="1" applyFont="1" applyBorder="1" applyAlignment="1">
      <alignment/>
    </xf>
    <xf numFmtId="171" fontId="1" fillId="0" borderId="0" xfId="15" applyNumberFormat="1" applyFont="1" applyAlignment="1">
      <alignment/>
    </xf>
    <xf numFmtId="171" fontId="1" fillId="0" borderId="0" xfId="15" applyNumberFormat="1" applyFont="1" applyBorder="1" applyAlignment="1">
      <alignment/>
    </xf>
    <xf numFmtId="173" fontId="1" fillId="0" borderId="0" xfId="15" applyNumberFormat="1" applyFont="1" applyBorder="1" applyAlignment="1">
      <alignment horizontal="right"/>
    </xf>
  </cellXfs>
  <cellStyles count="7">
    <cellStyle name="Normal" xfId="0"/>
    <cellStyle name="Comma" xfId="15"/>
    <cellStyle name="Comma [0]" xfId="16"/>
    <cellStyle name="Currency" xfId="17"/>
    <cellStyle name="Currency [0]" xfId="18"/>
    <cellStyle name="Normal_OIB31Mar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ib-fin-pc44\yip\Consolidation\consol%20OIB%202004%20Jun\OIB%20Jun'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TEMP\OIB%20Jun'04%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stomise"/>
      <sheetName val="Index "/>
      <sheetName val="Highlight"/>
      <sheetName val="pl"/>
      <sheetName val="Equity"/>
      <sheetName val="bs"/>
      <sheetName val="Cashflow"/>
      <sheetName val="Mar03 CF"/>
      <sheetName val="notes"/>
      <sheetName val="turnover"/>
      <sheetName val="EBITDA"/>
      <sheetName val="pbt"/>
      <sheetName val="bank"/>
      <sheetName val="shares"/>
      <sheetName val="Segment"/>
      <sheetName val="CFnote"/>
      <sheetName val="Addn Info"/>
      <sheetName val="Consol BS"/>
      <sheetName val="ConsolCF"/>
      <sheetName val="Consol P&amp;L"/>
      <sheetName val="Oth income"/>
      <sheetName val="Journals"/>
      <sheetName val="Journals2"/>
      <sheetName val="IntercoTrans"/>
      <sheetName val="Taxation"/>
      <sheetName val="Property BS"/>
      <sheetName val="Property P&amp;L"/>
      <sheetName val="Securities BS"/>
      <sheetName val="Securities P&amp;L"/>
      <sheetName val="Gaming BS"/>
      <sheetName val="Gaming P&amp;L"/>
      <sheetName val="Trading BS"/>
      <sheetName val="Trading PL"/>
      <sheetName val="proof"/>
      <sheetName val="Inco"/>
      <sheetName val="Inco(reconcile)"/>
    </sheetNames>
    <sheetDataSet>
      <sheetData sheetId="0">
        <row r="19">
          <cell r="X19" t="str">
            <v>30 Jun 2003 </v>
          </cell>
        </row>
        <row r="21">
          <cell r="T21" t="str">
            <v>30 June 2004</v>
          </cell>
        </row>
      </sheetData>
      <sheetData sheetId="3">
        <row r="5">
          <cell r="E5" t="str">
            <v>OLYMPIA INDUSTRIES BERHAD</v>
          </cell>
        </row>
        <row r="6">
          <cell r="E6" t="str">
            <v>(Company no. 63026-U)</v>
          </cell>
        </row>
        <row r="15">
          <cell r="J15" t="str">
            <v>30 Jun 2004</v>
          </cell>
          <cell r="P15" t="str">
            <v>30 Jun 2003</v>
          </cell>
        </row>
        <row r="36">
          <cell r="P36">
            <v>-521</v>
          </cell>
        </row>
        <row r="59">
          <cell r="F59" t="str">
            <v>for the year ended 30 June 2003)</v>
          </cell>
        </row>
      </sheetData>
      <sheetData sheetId="4">
        <row r="1">
          <cell r="B1" t="str">
            <v>OLYMPIA INDUSTRIES BERHAD</v>
          </cell>
        </row>
        <row r="2">
          <cell r="B2" t="str">
            <v>(Company no. 63026-U)</v>
          </cell>
        </row>
        <row r="14">
          <cell r="D14">
            <v>508381</v>
          </cell>
        </row>
      </sheetData>
      <sheetData sheetId="5">
        <row r="6">
          <cell r="E6" t="str">
            <v>OLYMPIA INDUSTRIES BERHAD</v>
          </cell>
        </row>
        <row r="7">
          <cell r="E7" t="str">
            <v>(Company no. 63026-U)</v>
          </cell>
        </row>
      </sheetData>
      <sheetData sheetId="13">
        <row r="8">
          <cell r="F8">
            <v>0</v>
          </cell>
        </row>
      </sheetData>
      <sheetData sheetId="24">
        <row r="26">
          <cell r="AX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stomise"/>
      <sheetName val="Index "/>
      <sheetName val="Highlight"/>
      <sheetName val="pl"/>
      <sheetName val="Equity"/>
      <sheetName val="bs"/>
      <sheetName val="Cashflow"/>
      <sheetName val="Mar03 CF"/>
      <sheetName val="notes"/>
      <sheetName val="turnover"/>
      <sheetName val="EBITDA"/>
      <sheetName val="pbt"/>
      <sheetName val="bank"/>
      <sheetName val="shares"/>
      <sheetName val="Segment"/>
      <sheetName val="CFnote"/>
      <sheetName val="Addn Info"/>
      <sheetName val="Consol BS"/>
      <sheetName val="ConsolCF"/>
      <sheetName val="Consol P&amp;L"/>
      <sheetName val="Oth income"/>
      <sheetName val="Journals"/>
      <sheetName val="Journals2"/>
      <sheetName val="IntercoTrans"/>
      <sheetName val="Taxation"/>
      <sheetName val="Property BS"/>
      <sheetName val="Property P&amp;L"/>
      <sheetName val="Securities BS"/>
      <sheetName val="Securities P&amp;L"/>
      <sheetName val="Gaming BS"/>
      <sheetName val="Gaming P&amp;L"/>
      <sheetName val="Trading BS"/>
      <sheetName val="Trading PL"/>
      <sheetName val="proof"/>
      <sheetName val="Inco"/>
      <sheetName val="Inco(reconcile)"/>
    </sheetNames>
    <sheetDataSet>
      <sheetData sheetId="0">
        <row r="17">
          <cell r="H17">
            <v>2004</v>
          </cell>
        </row>
        <row r="19">
          <cell r="T19" t="str">
            <v>30 June </v>
          </cell>
        </row>
        <row r="21">
          <cell r="T21" t="str">
            <v>30 June 2004</v>
          </cell>
        </row>
      </sheetData>
      <sheetData sheetId="6">
        <row r="5">
          <cell r="E5" t="str">
            <v>OLYMPIA INDUSTRIES BERHAD</v>
          </cell>
        </row>
        <row r="6">
          <cell r="E6" t="str">
            <v>(Company no. 63026-U)</v>
          </cell>
        </row>
        <row r="9">
          <cell r="E9" t="str">
            <v>For the period ended 30 June 2004</v>
          </cell>
        </row>
      </sheetData>
      <sheetData sheetId="17">
        <row r="149">
          <cell r="R149">
            <v>-508381</v>
          </cell>
        </row>
        <row r="155">
          <cell r="R155">
            <v>233884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79"/>
  <sheetViews>
    <sheetView zoomScale="75" zoomScaleNormal="75" workbookViewId="0" topLeftCell="A45">
      <selection activeCell="E57" sqref="E57"/>
    </sheetView>
  </sheetViews>
  <sheetFormatPr defaultColWidth="9.140625" defaultRowHeight="12.75"/>
  <cols>
    <col min="1" max="1" width="3.421875" style="58" customWidth="1"/>
    <col min="2" max="2" width="3.7109375" style="58" customWidth="1"/>
    <col min="3" max="4" width="9.140625" style="58" customWidth="1"/>
    <col min="5" max="5" width="23.140625" style="58" customWidth="1"/>
    <col min="6" max="6" width="13.8515625" style="58" customWidth="1"/>
    <col min="7" max="7" width="2.28125" style="81" customWidth="1"/>
    <col min="8" max="8" width="13.7109375" style="58" customWidth="1"/>
    <col min="9" max="9" width="3.57421875" style="58" customWidth="1"/>
    <col min="10" max="10" width="11.8515625" style="58" bestFit="1" customWidth="1"/>
    <col min="11" max="11" width="2.140625" style="58" customWidth="1"/>
    <col min="12" max="12" width="11.8515625" style="58" bestFit="1" customWidth="1"/>
    <col min="16" max="16" width="9.140625" style="0" customWidth="1"/>
  </cols>
  <sheetData>
    <row r="1" ht="12.75">
      <c r="A1" s="64" t="s">
        <v>0</v>
      </c>
    </row>
    <row r="2" ht="12.75">
      <c r="A2" s="58" t="s">
        <v>1</v>
      </c>
    </row>
    <row r="4" ht="12.75">
      <c r="A4" s="64" t="s">
        <v>2</v>
      </c>
    </row>
    <row r="5" ht="12.75">
      <c r="A5" s="64" t="s">
        <v>3</v>
      </c>
    </row>
    <row r="6" ht="12.75">
      <c r="A6" s="58" t="s">
        <v>4</v>
      </c>
    </row>
    <row r="8" spans="6:12" ht="12.75">
      <c r="F8" s="116" t="s">
        <v>5</v>
      </c>
      <c r="G8" s="116"/>
      <c r="H8" s="116"/>
      <c r="I8" s="66"/>
      <c r="J8" s="117" t="s">
        <v>6</v>
      </c>
      <c r="K8" s="117"/>
      <c r="L8" s="117"/>
    </row>
    <row r="9" spans="6:12" ht="12.75">
      <c r="F9" s="88" t="s">
        <v>7</v>
      </c>
      <c r="G9" s="118"/>
      <c r="H9" s="88" t="s">
        <v>8</v>
      </c>
      <c r="J9" s="88" t="s">
        <v>7</v>
      </c>
      <c r="K9" s="88"/>
      <c r="L9" s="88" t="s">
        <v>7</v>
      </c>
    </row>
    <row r="10" spans="6:12" ht="12.75">
      <c r="F10" s="88" t="s">
        <v>9</v>
      </c>
      <c r="G10" s="118"/>
      <c r="H10" s="88" t="s">
        <v>9</v>
      </c>
      <c r="J10" s="88" t="s">
        <v>10</v>
      </c>
      <c r="K10" s="88"/>
      <c r="L10" s="88" t="s">
        <v>10</v>
      </c>
    </row>
    <row r="11" spans="6:12" ht="12.75">
      <c r="F11" s="88" t="s">
        <v>11</v>
      </c>
      <c r="G11" s="118"/>
      <c r="H11" s="88" t="s">
        <v>12</v>
      </c>
      <c r="J11" s="88" t="s">
        <v>11</v>
      </c>
      <c r="K11" s="118"/>
      <c r="L11" s="88" t="s">
        <v>12</v>
      </c>
    </row>
    <row r="12" spans="6:12" ht="12.75">
      <c r="F12" s="88" t="s">
        <v>13</v>
      </c>
      <c r="G12" s="118"/>
      <c r="H12" s="88" t="s">
        <v>13</v>
      </c>
      <c r="J12" s="88" t="s">
        <v>13</v>
      </c>
      <c r="K12" s="88"/>
      <c r="L12" s="88" t="s">
        <v>13</v>
      </c>
    </row>
    <row r="14" spans="1:12" ht="12.75">
      <c r="A14" s="58" t="s">
        <v>14</v>
      </c>
      <c r="B14" s="58" t="s">
        <v>15</v>
      </c>
      <c r="C14" s="58" t="s">
        <v>16</v>
      </c>
      <c r="F14" s="51">
        <v>50683</v>
      </c>
      <c r="G14" s="55"/>
      <c r="H14" s="51">
        <v>50564</v>
      </c>
      <c r="I14" s="51"/>
      <c r="J14" s="51">
        <v>208065</v>
      </c>
      <c r="K14" s="51"/>
      <c r="L14" s="51">
        <v>194497</v>
      </c>
    </row>
    <row r="15" spans="6:12" ht="12.75">
      <c r="F15" s="51"/>
      <c r="G15" s="55"/>
      <c r="H15" s="51"/>
      <c r="I15" s="51"/>
      <c r="J15" s="51"/>
      <c r="K15" s="51"/>
      <c r="L15" s="51"/>
    </row>
    <row r="16" spans="2:12" ht="12.75">
      <c r="B16" s="58" t="s">
        <v>17</v>
      </c>
      <c r="C16" s="58" t="s">
        <v>18</v>
      </c>
      <c r="F16" s="51">
        <v>-64678</v>
      </c>
      <c r="G16" s="55"/>
      <c r="H16" s="51">
        <v>-81890</v>
      </c>
      <c r="I16" s="51"/>
      <c r="J16" s="51">
        <v>-236817</v>
      </c>
      <c r="K16" s="51"/>
      <c r="L16" s="51">
        <v>-237572</v>
      </c>
    </row>
    <row r="17" spans="6:12" ht="12.75">
      <c r="F17" s="51"/>
      <c r="G17" s="55"/>
      <c r="H17" s="51"/>
      <c r="I17" s="51"/>
      <c r="J17" s="51"/>
      <c r="K17" s="51"/>
      <c r="L17" s="51"/>
    </row>
    <row r="18" spans="2:12" ht="12.75">
      <c r="B18" s="58" t="s">
        <v>19</v>
      </c>
      <c r="C18" s="58" t="s">
        <v>20</v>
      </c>
      <c r="F18" s="51">
        <v>17601</v>
      </c>
      <c r="G18" s="55"/>
      <c r="H18" s="51">
        <v>2246</v>
      </c>
      <c r="I18" s="51"/>
      <c r="J18" s="51">
        <v>33976</v>
      </c>
      <c r="K18" s="55"/>
      <c r="L18" s="51">
        <v>5761</v>
      </c>
    </row>
    <row r="19" spans="6:12" ht="12.75">
      <c r="F19" s="119"/>
      <c r="G19" s="55"/>
      <c r="H19" s="119"/>
      <c r="I19" s="51"/>
      <c r="J19" s="119"/>
      <c r="K19" s="55"/>
      <c r="L19" s="119"/>
    </row>
    <row r="20" spans="2:12" ht="12.75">
      <c r="B20" s="58" t="s">
        <v>21</v>
      </c>
      <c r="C20" s="58" t="s">
        <v>22</v>
      </c>
      <c r="F20" s="51">
        <f>SUM(F14:F19)</f>
        <v>3606</v>
      </c>
      <c r="G20" s="55"/>
      <c r="H20" s="51">
        <f>SUM(H14:H19)</f>
        <v>-29080</v>
      </c>
      <c r="I20" s="51"/>
      <c r="J20" s="51">
        <f>SUM(J14:J19)</f>
        <v>5224</v>
      </c>
      <c r="K20" s="55"/>
      <c r="L20" s="51">
        <f>SUM(L14:L19)</f>
        <v>-37314</v>
      </c>
    </row>
    <row r="21" spans="6:12" ht="12.75">
      <c r="F21" s="51"/>
      <c r="G21" s="55"/>
      <c r="H21" s="51"/>
      <c r="I21" s="51"/>
      <c r="J21" s="51"/>
      <c r="K21" s="55"/>
      <c r="L21" s="51"/>
    </row>
    <row r="22" spans="2:12" ht="12.75">
      <c r="B22" s="58" t="s">
        <v>23</v>
      </c>
      <c r="C22" s="58" t="s">
        <v>24</v>
      </c>
      <c r="F22" s="51">
        <v>-26740</v>
      </c>
      <c r="G22" s="55"/>
      <c r="H22" s="51">
        <v>-34868</v>
      </c>
      <c r="I22" s="51"/>
      <c r="J22" s="51">
        <v>-94466</v>
      </c>
      <c r="K22" s="55"/>
      <c r="L22" s="51">
        <v>-102773</v>
      </c>
    </row>
    <row r="23" spans="6:12" ht="12.75">
      <c r="F23" s="119"/>
      <c r="G23" s="55"/>
      <c r="H23" s="119"/>
      <c r="I23" s="51"/>
      <c r="J23" s="119"/>
      <c r="K23" s="55"/>
      <c r="L23" s="119"/>
    </row>
    <row r="24" spans="2:12" ht="12.75">
      <c r="B24" s="58" t="s">
        <v>25</v>
      </c>
      <c r="C24" s="58" t="s">
        <v>26</v>
      </c>
      <c r="F24" s="51"/>
      <c r="G24" s="55"/>
      <c r="H24" s="51"/>
      <c r="I24" s="51"/>
      <c r="J24" s="51"/>
      <c r="K24" s="55"/>
      <c r="L24" s="51"/>
    </row>
    <row r="25" spans="3:12" ht="12.75">
      <c r="C25" s="58" t="s">
        <v>27</v>
      </c>
      <c r="F25" s="51">
        <f>SUM(F20:F23)</f>
        <v>-23134</v>
      </c>
      <c r="G25" s="55"/>
      <c r="H25" s="51">
        <f>SUM(H20:H23)</f>
        <v>-63948</v>
      </c>
      <c r="I25" s="51"/>
      <c r="J25" s="51">
        <f>SUM(J20:J23)</f>
        <v>-89242</v>
      </c>
      <c r="K25" s="55"/>
      <c r="L25" s="51">
        <f>SUM(L20:L23)</f>
        <v>-140087</v>
      </c>
    </row>
    <row r="26" spans="6:12" ht="12.75">
      <c r="F26" s="51"/>
      <c r="G26" s="55"/>
      <c r="H26" s="51"/>
      <c r="I26" s="51"/>
      <c r="J26" s="51"/>
      <c r="K26" s="55"/>
      <c r="L26" s="51"/>
    </row>
    <row r="27" spans="2:12" ht="12.75">
      <c r="B27" s="58" t="s">
        <v>28</v>
      </c>
      <c r="C27" s="58" t="s">
        <v>29</v>
      </c>
      <c r="F27" s="51">
        <v>234</v>
      </c>
      <c r="G27" s="55"/>
      <c r="H27" s="51">
        <v>3</v>
      </c>
      <c r="I27" s="51"/>
      <c r="J27" s="51">
        <v>234</v>
      </c>
      <c r="K27" s="55"/>
      <c r="L27" s="51">
        <v>3</v>
      </c>
    </row>
    <row r="28" spans="6:12" ht="12.75">
      <c r="F28" s="119"/>
      <c r="G28" s="55"/>
      <c r="H28" s="119"/>
      <c r="I28" s="51"/>
      <c r="J28" s="119"/>
      <c r="K28" s="55"/>
      <c r="L28" s="119"/>
    </row>
    <row r="29" spans="2:12" ht="12.75">
      <c r="B29" s="58" t="s">
        <v>30</v>
      </c>
      <c r="C29" s="58" t="s">
        <v>31</v>
      </c>
      <c r="F29" s="51"/>
      <c r="G29" s="55"/>
      <c r="H29" s="51"/>
      <c r="I29" s="51"/>
      <c r="J29" s="51"/>
      <c r="K29" s="55"/>
      <c r="L29" s="51"/>
    </row>
    <row r="30" spans="3:12" ht="12.75">
      <c r="C30" s="58" t="s">
        <v>32</v>
      </c>
      <c r="F30" s="51">
        <f>SUM(F24:F28)</f>
        <v>-22900</v>
      </c>
      <c r="G30" s="55"/>
      <c r="H30" s="51">
        <f>SUM(H24:H28)</f>
        <v>-63945</v>
      </c>
      <c r="I30" s="51"/>
      <c r="J30" s="51">
        <f>SUM(J24:J28)</f>
        <v>-89008</v>
      </c>
      <c r="K30" s="55"/>
      <c r="L30" s="51">
        <f>SUM(L24:L28)</f>
        <v>-140084</v>
      </c>
    </row>
    <row r="31" spans="6:12" ht="12.75">
      <c r="F31" s="51"/>
      <c r="G31" s="55"/>
      <c r="H31" s="51"/>
      <c r="I31" s="51"/>
      <c r="J31" s="51"/>
      <c r="K31" s="55"/>
      <c r="L31" s="51"/>
    </row>
    <row r="32" spans="2:12" ht="12.75">
      <c r="B32" s="58" t="s">
        <v>33</v>
      </c>
      <c r="C32" s="58" t="s">
        <v>34</v>
      </c>
      <c r="F32" s="51">
        <v>-317</v>
      </c>
      <c r="G32" s="55"/>
      <c r="H32" s="51">
        <v>-603</v>
      </c>
      <c r="I32" s="51"/>
      <c r="J32" s="51">
        <v>-566</v>
      </c>
      <c r="K32" s="55"/>
      <c r="L32" s="51">
        <v>-521</v>
      </c>
    </row>
    <row r="33" spans="6:12" ht="12.75">
      <c r="F33" s="119"/>
      <c r="G33" s="55"/>
      <c r="H33" s="119"/>
      <c r="I33" s="51"/>
      <c r="J33" s="119"/>
      <c r="K33" s="55"/>
      <c r="L33" s="119"/>
    </row>
    <row r="34" spans="2:12" ht="12.75">
      <c r="B34" s="58" t="s">
        <v>35</v>
      </c>
      <c r="C34" s="58" t="s">
        <v>33</v>
      </c>
      <c r="D34" s="58" t="s">
        <v>36</v>
      </c>
      <c r="F34" s="51"/>
      <c r="G34" s="55"/>
      <c r="H34" s="51"/>
      <c r="I34" s="51"/>
      <c r="J34" s="51"/>
      <c r="K34" s="55"/>
      <c r="L34" s="51"/>
    </row>
    <row r="35" spans="4:12" ht="12.75">
      <c r="D35" s="58" t="s">
        <v>37</v>
      </c>
      <c r="F35" s="51">
        <f>SUM(F29:F33)</f>
        <v>-23217</v>
      </c>
      <c r="G35" s="55"/>
      <c r="H35" s="51">
        <f>SUM(H29:H33)</f>
        <v>-64548</v>
      </c>
      <c r="I35" s="51"/>
      <c r="J35" s="51">
        <f>SUM(J29:J33)</f>
        <v>-89574</v>
      </c>
      <c r="K35" s="55"/>
      <c r="L35" s="51">
        <f>SUM(L29:L33)</f>
        <v>-140605</v>
      </c>
    </row>
    <row r="36" spans="6:12" ht="12.75">
      <c r="F36" s="51"/>
      <c r="G36" s="55"/>
      <c r="H36" s="51"/>
      <c r="I36" s="51"/>
      <c r="J36" s="51"/>
      <c r="K36" s="55"/>
      <c r="L36" s="51"/>
    </row>
    <row r="37" spans="3:12" ht="12.75">
      <c r="C37" s="58" t="s">
        <v>38</v>
      </c>
      <c r="D37" s="58" t="s">
        <v>39</v>
      </c>
      <c r="F37" s="51">
        <v>-1212</v>
      </c>
      <c r="G37" s="55"/>
      <c r="H37" s="51">
        <v>1079</v>
      </c>
      <c r="I37" s="51"/>
      <c r="J37" s="51">
        <v>1375</v>
      </c>
      <c r="K37" s="55"/>
      <c r="L37" s="51">
        <v>996</v>
      </c>
    </row>
    <row r="38" spans="6:12" ht="12.75">
      <c r="F38" s="119"/>
      <c r="G38" s="55"/>
      <c r="H38" s="119"/>
      <c r="I38" s="51"/>
      <c r="J38" s="119"/>
      <c r="K38" s="55"/>
      <c r="L38" s="119"/>
    </row>
    <row r="39" spans="2:12" ht="12.75">
      <c r="B39" s="58" t="s">
        <v>40</v>
      </c>
      <c r="C39" s="58" t="s">
        <v>41</v>
      </c>
      <c r="F39" s="51"/>
      <c r="G39" s="55"/>
      <c r="H39" s="51"/>
      <c r="I39" s="51"/>
      <c r="J39" s="51"/>
      <c r="K39" s="55"/>
      <c r="L39" s="51"/>
    </row>
    <row r="40" spans="3:12" ht="12.75">
      <c r="C40" s="58" t="s">
        <v>42</v>
      </c>
      <c r="F40" s="51">
        <f>SUM(F34:F38)</f>
        <v>-24429</v>
      </c>
      <c r="G40" s="55"/>
      <c r="H40" s="51">
        <f>SUM(H34:H38)</f>
        <v>-63469</v>
      </c>
      <c r="I40" s="51"/>
      <c r="J40" s="51">
        <f>SUM(J34:J38)</f>
        <v>-88199</v>
      </c>
      <c r="K40" s="55"/>
      <c r="L40" s="51">
        <f>SUM(L34:L38)</f>
        <v>-139609</v>
      </c>
    </row>
    <row r="41" spans="6:12" ht="13.5" thickBot="1">
      <c r="F41" s="105"/>
      <c r="G41" s="55"/>
      <c r="H41" s="105"/>
      <c r="I41" s="51"/>
      <c r="J41" s="105"/>
      <c r="K41" s="55"/>
      <c r="L41" s="105"/>
    </row>
    <row r="42" spans="6:12" ht="13.5" thickTop="1">
      <c r="F42" s="51"/>
      <c r="G42" s="55"/>
      <c r="H42" s="51"/>
      <c r="I42" s="51"/>
      <c r="J42" s="51"/>
      <c r="K42" s="51"/>
      <c r="L42" s="51"/>
    </row>
    <row r="43" spans="1:12" ht="12.75">
      <c r="A43" s="58">
        <v>2</v>
      </c>
      <c r="B43" s="58" t="s">
        <v>15</v>
      </c>
      <c r="C43" s="58" t="s">
        <v>43</v>
      </c>
      <c r="F43" s="51"/>
      <c r="G43" s="55"/>
      <c r="H43" s="51"/>
      <c r="I43" s="51"/>
      <c r="J43" s="51"/>
      <c r="K43" s="51"/>
      <c r="L43" s="51"/>
    </row>
    <row r="44" spans="3:12" ht="12.75">
      <c r="C44" s="58" t="s">
        <v>44</v>
      </c>
      <c r="F44" s="51"/>
      <c r="G44" s="55"/>
      <c r="H44" s="51"/>
      <c r="I44" s="51"/>
      <c r="J44" s="51"/>
      <c r="K44" s="51"/>
      <c r="L44" s="51"/>
    </row>
    <row r="45" spans="3:12" ht="12.75">
      <c r="C45" s="58" t="s">
        <v>45</v>
      </c>
      <c r="F45" s="51"/>
      <c r="G45" s="55"/>
      <c r="H45" s="51"/>
      <c r="I45" s="51"/>
      <c r="J45" s="51"/>
      <c r="K45" s="51"/>
      <c r="L45" s="51"/>
    </row>
    <row r="46" spans="6:12" ht="12.75">
      <c r="F46" s="51"/>
      <c r="G46" s="55"/>
      <c r="H46" s="51"/>
      <c r="I46" s="51"/>
      <c r="J46" s="51"/>
      <c r="K46" s="51"/>
      <c r="L46" s="51"/>
    </row>
    <row r="47" spans="3:12" ht="12.75">
      <c r="C47" s="58" t="s">
        <v>33</v>
      </c>
      <c r="D47" s="58" t="s">
        <v>46</v>
      </c>
      <c r="F47" s="120">
        <f>notes!L245</f>
        <v>-4.81</v>
      </c>
      <c r="G47" s="121"/>
      <c r="H47" s="120">
        <f>H40/508381*100</f>
        <v>-12.484534237117439</v>
      </c>
      <c r="I47" s="120"/>
      <c r="J47" s="120">
        <f>notes!P245</f>
        <v>-17.35</v>
      </c>
      <c r="K47" s="120"/>
      <c r="L47" s="120">
        <f>L40/508381*100</f>
        <v>-27.461490496301007</v>
      </c>
    </row>
    <row r="48" spans="4:12" ht="12.75">
      <c r="D48" s="58" t="s">
        <v>47</v>
      </c>
      <c r="F48" s="51"/>
      <c r="G48" s="55"/>
      <c r="H48" s="51"/>
      <c r="I48" s="51"/>
      <c r="J48" s="51"/>
      <c r="K48" s="51"/>
      <c r="L48" s="51"/>
    </row>
    <row r="49" spans="6:12" ht="12.75">
      <c r="F49" s="51"/>
      <c r="G49" s="55"/>
      <c r="H49" s="51"/>
      <c r="I49" s="51"/>
      <c r="J49" s="51"/>
      <c r="K49" s="51"/>
      <c r="L49" s="51"/>
    </row>
    <row r="50" spans="3:12" ht="12.75">
      <c r="C50" s="58" t="s">
        <v>38</v>
      </c>
      <c r="D50" s="58" t="s">
        <v>48</v>
      </c>
      <c r="F50" s="100" t="s">
        <v>49</v>
      </c>
      <c r="G50" s="122"/>
      <c r="H50" s="100" t="s">
        <v>49</v>
      </c>
      <c r="I50" s="51"/>
      <c r="J50" s="100" t="s">
        <v>49</v>
      </c>
      <c r="K50" s="51"/>
      <c r="L50" s="100" t="s">
        <v>49</v>
      </c>
    </row>
    <row r="51" spans="6:12" ht="12.75">
      <c r="F51" s="51"/>
      <c r="G51" s="55"/>
      <c r="H51" s="51"/>
      <c r="I51" s="51"/>
      <c r="J51" s="51"/>
      <c r="K51" s="51"/>
      <c r="L51" s="51"/>
    </row>
    <row r="52" spans="6:12" ht="12.75">
      <c r="F52" s="51"/>
      <c r="G52" s="55"/>
      <c r="H52" s="51"/>
      <c r="I52" s="51"/>
      <c r="J52" s="51"/>
      <c r="K52" s="51"/>
      <c r="L52" s="51"/>
    </row>
    <row r="53" spans="6:12" ht="12.75">
      <c r="F53" s="51"/>
      <c r="G53" s="55"/>
      <c r="H53" s="51"/>
      <c r="I53" s="51"/>
      <c r="J53" s="51"/>
      <c r="K53" s="51"/>
      <c r="L53" s="51"/>
    </row>
    <row r="54" spans="2:12" ht="12.75">
      <c r="B54" s="64" t="s">
        <v>50</v>
      </c>
      <c r="F54" s="51"/>
      <c r="G54" s="55"/>
      <c r="H54" s="51"/>
      <c r="I54" s="51"/>
      <c r="J54" s="51"/>
      <c r="K54" s="51"/>
      <c r="L54" s="51"/>
    </row>
    <row r="55" spans="2:12" ht="12.75">
      <c r="B55" s="64" t="s">
        <v>51</v>
      </c>
      <c r="F55" s="51"/>
      <c r="G55" s="55"/>
      <c r="H55" s="51"/>
      <c r="I55" s="51"/>
      <c r="J55" s="51"/>
      <c r="K55" s="51"/>
      <c r="L55" s="51"/>
    </row>
    <row r="56" spans="6:12" ht="12.75">
      <c r="F56" s="51"/>
      <c r="G56" s="55"/>
      <c r="H56" s="51"/>
      <c r="I56" s="51"/>
      <c r="J56" s="51"/>
      <c r="K56" s="51"/>
      <c r="L56" s="51"/>
    </row>
    <row r="57" spans="6:12" ht="12.75">
      <c r="F57" s="51"/>
      <c r="G57" s="55"/>
      <c r="H57" s="51"/>
      <c r="I57" s="51"/>
      <c r="J57" s="51"/>
      <c r="K57" s="51"/>
      <c r="L57" s="51"/>
    </row>
    <row r="58" spans="6:12" ht="12.75">
      <c r="F58" s="51"/>
      <c r="G58" s="55"/>
      <c r="H58" s="51"/>
      <c r="I58" s="51"/>
      <c r="J58" s="51"/>
      <c r="K58" s="51"/>
      <c r="L58" s="51"/>
    </row>
    <row r="59" spans="6:12" ht="12.75">
      <c r="F59" s="51"/>
      <c r="G59" s="55"/>
      <c r="H59" s="51"/>
      <c r="I59" s="51"/>
      <c r="J59" s="51"/>
      <c r="K59" s="51"/>
      <c r="L59" s="51"/>
    </row>
    <row r="60" spans="6:12" ht="12.75">
      <c r="F60" s="51"/>
      <c r="G60" s="55"/>
      <c r="H60" s="51"/>
      <c r="I60" s="51"/>
      <c r="J60" s="51"/>
      <c r="K60" s="51"/>
      <c r="L60" s="51"/>
    </row>
    <row r="61" spans="6:12" ht="12.75">
      <c r="F61" s="51"/>
      <c r="G61" s="55"/>
      <c r="H61" s="51"/>
      <c r="I61" s="51"/>
      <c r="J61" s="51"/>
      <c r="K61" s="51"/>
      <c r="L61" s="51"/>
    </row>
    <row r="62" spans="6:12" ht="12.75">
      <c r="F62" s="51"/>
      <c r="G62" s="55"/>
      <c r="H62" s="51"/>
      <c r="I62" s="51"/>
      <c r="J62" s="51"/>
      <c r="K62" s="51"/>
      <c r="L62" s="51"/>
    </row>
    <row r="63" spans="6:12" ht="12.75">
      <c r="F63" s="51"/>
      <c r="G63" s="55"/>
      <c r="H63" s="51"/>
      <c r="I63" s="51"/>
      <c r="J63" s="51"/>
      <c r="K63" s="51"/>
      <c r="L63" s="51"/>
    </row>
    <row r="64" spans="6:12" ht="12.75">
      <c r="F64" s="51"/>
      <c r="G64" s="55"/>
      <c r="H64" s="51"/>
      <c r="I64" s="51"/>
      <c r="J64" s="51"/>
      <c r="K64" s="51"/>
      <c r="L64" s="51"/>
    </row>
    <row r="65" spans="6:12" ht="12.75">
      <c r="F65" s="51"/>
      <c r="G65" s="55"/>
      <c r="H65" s="51"/>
      <c r="I65" s="51"/>
      <c r="J65" s="51"/>
      <c r="K65" s="51"/>
      <c r="L65" s="51"/>
    </row>
    <row r="66" spans="6:12" ht="12.75">
      <c r="F66" s="51"/>
      <c r="G66" s="55"/>
      <c r="H66" s="51"/>
      <c r="I66" s="51"/>
      <c r="J66" s="51"/>
      <c r="K66" s="51"/>
      <c r="L66" s="51"/>
    </row>
    <row r="67" spans="6:12" ht="12.75">
      <c r="F67" s="51"/>
      <c r="G67" s="55"/>
      <c r="H67" s="51"/>
      <c r="I67" s="51"/>
      <c r="J67" s="51"/>
      <c r="K67" s="51"/>
      <c r="L67" s="51"/>
    </row>
    <row r="68" spans="6:12" ht="12.75">
      <c r="F68" s="51"/>
      <c r="G68" s="55"/>
      <c r="H68" s="51"/>
      <c r="I68" s="51"/>
      <c r="J68" s="51"/>
      <c r="K68" s="51"/>
      <c r="L68" s="51"/>
    </row>
    <row r="69" spans="6:12" ht="12.75">
      <c r="F69" s="51"/>
      <c r="G69" s="55"/>
      <c r="H69" s="51"/>
      <c r="I69" s="51"/>
      <c r="J69" s="51"/>
      <c r="K69" s="51"/>
      <c r="L69" s="51"/>
    </row>
    <row r="70" spans="6:12" ht="12.75">
      <c r="F70" s="51"/>
      <c r="G70" s="55"/>
      <c r="H70" s="51"/>
      <c r="I70" s="51"/>
      <c r="J70" s="51"/>
      <c r="K70" s="51"/>
      <c r="L70" s="51"/>
    </row>
    <row r="71" spans="6:12" ht="12.75">
      <c r="F71" s="51"/>
      <c r="G71" s="55"/>
      <c r="H71" s="51"/>
      <c r="I71" s="51"/>
      <c r="J71" s="51"/>
      <c r="K71" s="51"/>
      <c r="L71" s="51"/>
    </row>
    <row r="72" spans="6:12" ht="12.75">
      <c r="F72" s="51"/>
      <c r="G72" s="55"/>
      <c r="H72" s="51"/>
      <c r="I72" s="51"/>
      <c r="J72" s="51"/>
      <c r="K72" s="51"/>
      <c r="L72" s="51"/>
    </row>
    <row r="73" spans="6:12" ht="12.75">
      <c r="F73" s="51"/>
      <c r="G73" s="55"/>
      <c r="H73" s="51"/>
      <c r="I73" s="51"/>
      <c r="J73" s="51"/>
      <c r="K73" s="51"/>
      <c r="L73" s="51"/>
    </row>
    <row r="74" spans="6:12" ht="12.75">
      <c r="F74" s="51"/>
      <c r="G74" s="55"/>
      <c r="H74" s="51"/>
      <c r="I74" s="51"/>
      <c r="J74" s="51"/>
      <c r="K74" s="51"/>
      <c r="L74" s="51"/>
    </row>
    <row r="75" spans="6:12" ht="12.75">
      <c r="F75" s="51"/>
      <c r="G75" s="55"/>
      <c r="H75" s="51"/>
      <c r="I75" s="51"/>
      <c r="J75" s="51"/>
      <c r="K75" s="51"/>
      <c r="L75" s="51"/>
    </row>
    <row r="76" spans="6:12" ht="12.75">
      <c r="F76" s="51"/>
      <c r="G76" s="55"/>
      <c r="H76" s="51"/>
      <c r="I76" s="51"/>
      <c r="J76" s="51"/>
      <c r="K76" s="51"/>
      <c r="L76" s="51"/>
    </row>
    <row r="77" spans="6:12" ht="12.75">
      <c r="F77" s="51"/>
      <c r="G77" s="55"/>
      <c r="H77" s="51"/>
      <c r="I77" s="51"/>
      <c r="J77" s="51"/>
      <c r="K77" s="51"/>
      <c r="L77" s="51"/>
    </row>
    <row r="78" spans="6:12" ht="12.75">
      <c r="F78" s="51"/>
      <c r="G78" s="55"/>
      <c r="H78" s="51"/>
      <c r="I78" s="51"/>
      <c r="J78" s="51"/>
      <c r="K78" s="51"/>
      <c r="L78" s="51"/>
    </row>
    <row r="79" spans="6:12" ht="12.75">
      <c r="F79" s="51"/>
      <c r="G79" s="55"/>
      <c r="H79" s="51"/>
      <c r="I79" s="51"/>
      <c r="J79" s="51"/>
      <c r="K79" s="51"/>
      <c r="L79" s="51"/>
    </row>
  </sheetData>
  <mergeCells count="2">
    <mergeCell ref="F8:H8"/>
    <mergeCell ref="J8:L8"/>
  </mergeCells>
  <printOptions/>
  <pageMargins left="0.75" right="0.25" top="0.75" bottom="0.75" header="0.5" footer="0"/>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E6:P62"/>
  <sheetViews>
    <sheetView workbookViewId="0" topLeftCell="B1">
      <selection activeCell="J8" sqref="J8"/>
    </sheetView>
  </sheetViews>
  <sheetFormatPr defaultColWidth="9.140625" defaultRowHeight="12.75"/>
  <cols>
    <col min="1" max="1" width="1.28515625" style="1" customWidth="1"/>
    <col min="2" max="3" width="0.42578125" style="1" customWidth="1"/>
    <col min="4" max="4" width="1.28515625" style="1" customWidth="1"/>
    <col min="5" max="5" width="4.140625" style="1" customWidth="1"/>
    <col min="6" max="6" width="3.8515625" style="1" customWidth="1"/>
    <col min="7" max="7" width="41.421875" style="1" customWidth="1"/>
    <col min="8" max="8" width="17.7109375" style="2" customWidth="1"/>
    <col min="9" max="9" width="3.00390625" style="2" customWidth="1"/>
    <col min="10" max="10" width="19.7109375" style="2" customWidth="1"/>
    <col min="11" max="11" width="1.8515625" style="2" customWidth="1"/>
    <col min="12" max="12" width="0.42578125" style="2" customWidth="1"/>
    <col min="13" max="13" width="1.8515625" style="2" customWidth="1"/>
    <col min="14" max="15" width="0.42578125" style="1" customWidth="1"/>
    <col min="16" max="16" width="3.7109375" style="1" customWidth="1"/>
    <col min="17" max="17" width="2.8515625" style="1" customWidth="1"/>
    <col min="18" max="21" width="0.42578125" style="1" customWidth="1"/>
    <col min="22" max="16384" width="9.140625" style="1" customWidth="1"/>
  </cols>
  <sheetData>
    <row r="1" ht="0.75" customHeight="1"/>
    <row r="2" ht="3" customHeight="1"/>
    <row r="3" ht="3" customHeight="1"/>
    <row r="4" ht="3" customHeight="1"/>
    <row r="6" ht="12.75">
      <c r="E6" s="3" t="str">
        <f>+'[1]pl'!E5</f>
        <v>OLYMPIA INDUSTRIES BERHAD</v>
      </c>
    </row>
    <row r="7" ht="12.75">
      <c r="E7" s="4" t="str">
        <f>+'[1]pl'!E6</f>
        <v>(Company no. 63026-U)</v>
      </c>
    </row>
    <row r="8" ht="12.75">
      <c r="E8" s="5"/>
    </row>
    <row r="9" ht="12.75">
      <c r="E9" s="6" t="s">
        <v>52</v>
      </c>
    </row>
    <row r="10" ht="12.75">
      <c r="E10" s="6" t="str">
        <f>"As at "&amp;'[1]Customise'!T21</f>
        <v>As at 30 June 2004</v>
      </c>
    </row>
    <row r="12" spans="5:10" ht="12.75">
      <c r="E12" s="7"/>
      <c r="H12" s="8" t="s">
        <v>53</v>
      </c>
      <c r="J12" s="8" t="s">
        <v>54</v>
      </c>
    </row>
    <row r="13" spans="8:13" ht="12.75">
      <c r="H13" s="9" t="s">
        <v>55</v>
      </c>
      <c r="I13" s="9"/>
      <c r="J13" s="8" t="s">
        <v>56</v>
      </c>
      <c r="K13" s="8"/>
      <c r="L13" s="8"/>
      <c r="M13" s="8"/>
    </row>
    <row r="14" spans="8:13" ht="12.75">
      <c r="H14" s="8" t="s">
        <v>57</v>
      </c>
      <c r="I14" s="8"/>
      <c r="J14" s="8" t="s">
        <v>58</v>
      </c>
      <c r="K14" s="8"/>
      <c r="L14" s="8"/>
      <c r="M14" s="8"/>
    </row>
    <row r="15" spans="8:15" ht="12.75">
      <c r="H15" s="9" t="str">
        <f>+'[1]pl'!J15</f>
        <v>30 Jun 2004</v>
      </c>
      <c r="I15" s="8"/>
      <c r="J15" s="9" t="str">
        <f>+'[1]Customise'!X19</f>
        <v>30 Jun 2003 </v>
      </c>
      <c r="K15" s="9"/>
      <c r="L15" s="9"/>
      <c r="M15" s="9"/>
      <c r="N15" s="10"/>
      <c r="O15" s="10"/>
    </row>
    <row r="16" spans="8:15" ht="12.75">
      <c r="H16" s="8" t="s">
        <v>13</v>
      </c>
      <c r="I16" s="8"/>
      <c r="J16" s="8" t="s">
        <v>13</v>
      </c>
      <c r="K16" s="8"/>
      <c r="L16" s="8"/>
      <c r="M16" s="8"/>
      <c r="N16" s="10"/>
      <c r="O16" s="10"/>
    </row>
    <row r="18" spans="5:15" ht="12.75">
      <c r="E18" s="11" t="s">
        <v>59</v>
      </c>
      <c r="F18" s="1" t="s">
        <v>60</v>
      </c>
      <c r="H18" s="2">
        <v>39158</v>
      </c>
      <c r="J18" s="2">
        <v>41614</v>
      </c>
      <c r="N18" s="12"/>
      <c r="O18" s="12"/>
    </row>
    <row r="19" spans="5:15" ht="12.75">
      <c r="E19" s="11" t="s">
        <v>61</v>
      </c>
      <c r="F19" s="1" t="s">
        <v>62</v>
      </c>
      <c r="H19" s="2">
        <v>320426</v>
      </c>
      <c r="J19" s="2">
        <v>313935</v>
      </c>
      <c r="N19" s="12"/>
      <c r="O19" s="12"/>
    </row>
    <row r="20" spans="5:15" ht="12.75">
      <c r="E20" s="11" t="s">
        <v>63</v>
      </c>
      <c r="F20" s="1" t="s">
        <v>64</v>
      </c>
      <c r="H20" s="2">
        <v>125000</v>
      </c>
      <c r="J20" s="2">
        <v>125000</v>
      </c>
      <c r="N20" s="12"/>
      <c r="O20" s="12"/>
    </row>
    <row r="21" spans="5:15" ht="12.75">
      <c r="E21" s="11" t="s">
        <v>65</v>
      </c>
      <c r="F21" s="1" t="s">
        <v>66</v>
      </c>
      <c r="H21" s="2">
        <v>149890</v>
      </c>
      <c r="J21" s="2">
        <v>147632</v>
      </c>
      <c r="N21" s="12"/>
      <c r="O21" s="12"/>
    </row>
    <row r="22" spans="5:15" ht="12.75">
      <c r="E22" s="11" t="s">
        <v>67</v>
      </c>
      <c r="F22" s="1" t="s">
        <v>68</v>
      </c>
      <c r="H22" s="2">
        <v>13976</v>
      </c>
      <c r="J22" s="2">
        <v>13627</v>
      </c>
      <c r="N22" s="12"/>
      <c r="O22" s="12"/>
    </row>
    <row r="23" spans="5:13" ht="12.75">
      <c r="E23" s="11"/>
      <c r="H23" s="1"/>
      <c r="I23" s="1"/>
      <c r="J23" s="1"/>
      <c r="K23" s="1"/>
      <c r="L23" s="1"/>
      <c r="M23" s="1"/>
    </row>
    <row r="24" ht="12.75">
      <c r="G24" s="12"/>
    </row>
    <row r="25" spans="5:6" ht="12.75">
      <c r="E25" s="11" t="s">
        <v>69</v>
      </c>
      <c r="F25" s="5" t="s">
        <v>70</v>
      </c>
    </row>
    <row r="26" spans="7:16" ht="12.75">
      <c r="G26" s="1" t="s">
        <v>71</v>
      </c>
      <c r="H26" s="13">
        <v>16857</v>
      </c>
      <c r="J26" s="13">
        <v>17892</v>
      </c>
      <c r="N26" s="12"/>
      <c r="O26" s="12"/>
      <c r="P26" s="6"/>
    </row>
    <row r="27" spans="7:15" ht="12.75">
      <c r="G27" s="1" t="s">
        <v>72</v>
      </c>
      <c r="H27" s="14">
        <v>2587</v>
      </c>
      <c r="J27" s="14">
        <v>2660</v>
      </c>
      <c r="N27" s="12"/>
      <c r="O27" s="12"/>
    </row>
    <row r="28" spans="7:15" ht="12.75">
      <c r="G28" s="15" t="s">
        <v>73</v>
      </c>
      <c r="H28" s="16">
        <v>12543</v>
      </c>
      <c r="J28" s="16">
        <v>4223</v>
      </c>
      <c r="N28" s="12"/>
      <c r="O28" s="12"/>
    </row>
    <row r="29" spans="7:15" ht="12.75">
      <c r="G29" s="15" t="s">
        <v>74</v>
      </c>
      <c r="H29" s="16">
        <v>1214</v>
      </c>
      <c r="J29" s="16">
        <v>1723</v>
      </c>
      <c r="N29" s="12"/>
      <c r="O29" s="12"/>
    </row>
    <row r="30" spans="7:15" ht="12.75">
      <c r="G30" s="15" t="s">
        <v>75</v>
      </c>
      <c r="H30" s="16">
        <v>186098</v>
      </c>
      <c r="J30" s="16">
        <v>184906</v>
      </c>
      <c r="N30" s="12"/>
      <c r="O30" s="12"/>
    </row>
    <row r="31" spans="7:15" ht="12.75">
      <c r="G31" s="1" t="s">
        <v>76</v>
      </c>
      <c r="H31" s="14">
        <v>77311</v>
      </c>
      <c r="J31" s="14">
        <v>83353</v>
      </c>
      <c r="N31" s="12"/>
      <c r="O31" s="12"/>
    </row>
    <row r="32" spans="7:15" ht="12.75">
      <c r="G32" s="1" t="s">
        <v>77</v>
      </c>
      <c r="H32" s="14">
        <v>35237</v>
      </c>
      <c r="J32" s="14">
        <v>34521</v>
      </c>
      <c r="N32" s="12"/>
      <c r="O32" s="12"/>
    </row>
    <row r="33" spans="7:16" ht="12.75">
      <c r="G33" s="1" t="s">
        <v>78</v>
      </c>
      <c r="H33" s="17">
        <v>9323</v>
      </c>
      <c r="J33" s="17">
        <v>8380</v>
      </c>
      <c r="N33" s="12"/>
      <c r="O33" s="12"/>
      <c r="P33" s="6"/>
    </row>
    <row r="34" spans="8:15" ht="12.75">
      <c r="H34" s="17">
        <f>SUM(H26:H33)</f>
        <v>341170</v>
      </c>
      <c r="J34" s="18">
        <f>SUM(J26:J33)</f>
        <v>337658</v>
      </c>
      <c r="K34" s="19"/>
      <c r="L34" s="19"/>
      <c r="M34" s="19"/>
      <c r="N34" s="12"/>
      <c r="O34" s="12"/>
    </row>
    <row r="35" spans="5:15" ht="12.75">
      <c r="E35" s="11" t="s">
        <v>79</v>
      </c>
      <c r="F35" s="5" t="s">
        <v>80</v>
      </c>
      <c r="N35" s="12"/>
      <c r="O35" s="12"/>
    </row>
    <row r="36" spans="7:15" ht="12.75">
      <c r="G36" s="1" t="s">
        <v>81</v>
      </c>
      <c r="H36" s="13">
        <v>-13776</v>
      </c>
      <c r="J36" s="13">
        <v>-3994</v>
      </c>
      <c r="N36" s="12"/>
      <c r="O36" s="12"/>
    </row>
    <row r="37" spans="7:15" ht="12.75">
      <c r="G37" s="1" t="s">
        <v>82</v>
      </c>
      <c r="H37" s="14">
        <v>0</v>
      </c>
      <c r="J37" s="14">
        <v>-66</v>
      </c>
      <c r="N37" s="12"/>
      <c r="O37" s="12"/>
    </row>
    <row r="38" spans="7:15" ht="12.75">
      <c r="G38" s="1" t="s">
        <v>83</v>
      </c>
      <c r="H38" s="14">
        <v>-819563</v>
      </c>
      <c r="J38" s="14">
        <v>-752228</v>
      </c>
      <c r="N38" s="12"/>
      <c r="O38" s="12"/>
    </row>
    <row r="39" spans="7:15" ht="12.75">
      <c r="G39" s="1" t="s">
        <v>84</v>
      </c>
      <c r="H39" s="14">
        <v>-766526</v>
      </c>
      <c r="J39" s="14">
        <v>-741534</v>
      </c>
      <c r="N39" s="12"/>
      <c r="O39" s="12"/>
    </row>
    <row r="40" spans="7:15" ht="12.75">
      <c r="G40" s="1" t="s">
        <v>85</v>
      </c>
      <c r="H40" s="17">
        <v>-36606</v>
      </c>
      <c r="J40" s="17">
        <v>-36111</v>
      </c>
      <c r="N40" s="12"/>
      <c r="O40" s="12"/>
    </row>
    <row r="41" spans="8:15" ht="12.75">
      <c r="H41" s="17">
        <f>SUM(H36:H40)</f>
        <v>-1636471</v>
      </c>
      <c r="J41" s="18">
        <f>SUM(J36:J40)</f>
        <v>-1533933</v>
      </c>
      <c r="K41" s="19"/>
      <c r="L41" s="19"/>
      <c r="M41" s="19"/>
      <c r="N41" s="12"/>
      <c r="O41" s="12"/>
    </row>
    <row r="42" spans="8:15" ht="12.75">
      <c r="H42" s="19"/>
      <c r="J42" s="19"/>
      <c r="K42" s="19"/>
      <c r="L42" s="19"/>
      <c r="M42" s="19"/>
      <c r="N42" s="12"/>
      <c r="O42" s="12"/>
    </row>
    <row r="43" spans="5:15" ht="12.75">
      <c r="E43" s="11" t="s">
        <v>86</v>
      </c>
      <c r="F43" s="20" t="s">
        <v>87</v>
      </c>
      <c r="H43" s="19">
        <f>+H41+H34</f>
        <v>-1295301</v>
      </c>
      <c r="J43" s="19">
        <f>+J41+J34</f>
        <v>-1196275</v>
      </c>
      <c r="K43" s="19"/>
      <c r="L43" s="19"/>
      <c r="M43" s="19"/>
      <c r="N43" s="12"/>
      <c r="O43" s="12"/>
    </row>
    <row r="44" spans="8:15" ht="13.5" thickBot="1">
      <c r="H44" s="21">
        <f>+H43+SUM(H18:H22)</f>
        <v>-646851</v>
      </c>
      <c r="J44" s="21">
        <f>+J43+SUM(J18:J22)</f>
        <v>-554467</v>
      </c>
      <c r="K44" s="19"/>
      <c r="L44" s="19"/>
      <c r="M44" s="19"/>
      <c r="N44" s="12"/>
      <c r="O44" s="12"/>
    </row>
    <row r="45" spans="14:15" ht="13.5" thickTop="1">
      <c r="N45" s="12"/>
      <c r="O45" s="12"/>
    </row>
    <row r="46" spans="14:15" ht="12.75">
      <c r="N46" s="12"/>
      <c r="O46" s="12"/>
    </row>
    <row r="47" spans="5:15" ht="12.75">
      <c r="E47" s="11"/>
      <c r="F47" s="5" t="s">
        <v>88</v>
      </c>
      <c r="N47" s="12"/>
      <c r="O47" s="12"/>
    </row>
    <row r="48" spans="5:15" ht="12.75">
      <c r="E48" s="11" t="s">
        <v>89</v>
      </c>
      <c r="F48" s="1" t="s">
        <v>90</v>
      </c>
      <c r="H48" s="2">
        <v>508381</v>
      </c>
      <c r="J48" s="2">
        <f>+'[1]Equity'!D14</f>
        <v>508381</v>
      </c>
      <c r="N48" s="12"/>
      <c r="O48" s="12"/>
    </row>
    <row r="49" spans="5:15" ht="12.75">
      <c r="E49" s="11" t="s">
        <v>91</v>
      </c>
      <c r="F49" s="1" t="s">
        <v>92</v>
      </c>
      <c r="H49" s="2">
        <v>-1245987</v>
      </c>
      <c r="J49" s="2">
        <v>-1151271</v>
      </c>
      <c r="N49" s="12"/>
      <c r="O49" s="12"/>
    </row>
    <row r="50" spans="8:15" ht="12.75">
      <c r="H50" s="22">
        <f>SUM(H48:H49)</f>
        <v>-737606</v>
      </c>
      <c r="J50" s="22">
        <f>SUM(J48:J49)</f>
        <v>-642890</v>
      </c>
      <c r="K50" s="19"/>
      <c r="L50" s="19"/>
      <c r="M50" s="19"/>
      <c r="N50" s="12"/>
      <c r="O50" s="12"/>
    </row>
    <row r="51" spans="5:15" ht="12.75">
      <c r="E51" s="11" t="s">
        <v>93</v>
      </c>
      <c r="F51" s="1" t="s">
        <v>94</v>
      </c>
      <c r="H51" s="2">
        <v>12841</v>
      </c>
      <c r="J51" s="2">
        <v>14246</v>
      </c>
      <c r="N51" s="12"/>
      <c r="O51" s="12"/>
    </row>
    <row r="52" spans="5:15" ht="12.75">
      <c r="E52" s="11" t="s">
        <v>95</v>
      </c>
      <c r="F52" s="1" t="s">
        <v>96</v>
      </c>
      <c r="H52" s="2">
        <v>65765</v>
      </c>
      <c r="J52" s="2">
        <v>62028</v>
      </c>
      <c r="N52" s="12"/>
      <c r="O52" s="12"/>
    </row>
    <row r="53" spans="5:15" ht="12.75">
      <c r="E53" s="11" t="s">
        <v>97</v>
      </c>
      <c r="F53" s="15" t="s">
        <v>98</v>
      </c>
      <c r="H53" s="2">
        <v>12149</v>
      </c>
      <c r="J53" s="2">
        <f>12149</f>
        <v>12149</v>
      </c>
      <c r="N53" s="12"/>
      <c r="O53" s="12"/>
    </row>
    <row r="54" spans="8:15" ht="13.5" thickBot="1">
      <c r="H54" s="21">
        <f>SUM(H50:H53)</f>
        <v>-646851</v>
      </c>
      <c r="J54" s="21">
        <f>SUM(J50:J53)</f>
        <v>-554467</v>
      </c>
      <c r="K54" s="19"/>
      <c r="L54" s="19"/>
      <c r="M54" s="19"/>
      <c r="N54" s="12"/>
      <c r="O54" s="12"/>
    </row>
    <row r="55" spans="14:15" ht="13.5" thickTop="1">
      <c r="N55" s="12"/>
      <c r="O55" s="12"/>
    </row>
    <row r="56" spans="5:15" ht="12.75">
      <c r="E56" s="11" t="s">
        <v>99</v>
      </c>
      <c r="F56" s="1" t="s">
        <v>100</v>
      </c>
      <c r="H56" s="23">
        <f>ROUND(H58/H48,2)</f>
        <v>-1.48</v>
      </c>
      <c r="I56" s="24"/>
      <c r="J56" s="23">
        <f>ROUND(J58/J48,2)</f>
        <v>-1.29</v>
      </c>
      <c r="K56" s="19"/>
      <c r="L56" s="19"/>
      <c r="M56" s="19"/>
      <c r="N56" s="12"/>
      <c r="O56" s="12"/>
    </row>
    <row r="57" spans="14:15" ht="13.5" customHeight="1">
      <c r="N57" s="12"/>
      <c r="O57" s="12"/>
    </row>
    <row r="58" spans="6:10" ht="12.75">
      <c r="F58" s="11" t="s">
        <v>101</v>
      </c>
      <c r="H58" s="2">
        <f>H50-H22</f>
        <v>-751582</v>
      </c>
      <c r="J58" s="2">
        <f>J50-J22</f>
        <v>-656517</v>
      </c>
    </row>
    <row r="61" ht="12.75">
      <c r="F61" s="5" t="s">
        <v>102</v>
      </c>
    </row>
    <row r="62" ht="12.75">
      <c r="F62" s="5" t="str">
        <f>+'[1]pl'!F59</f>
        <v>for the year ended 30 June 2003)</v>
      </c>
    </row>
    <row r="93" ht="3" customHeight="1"/>
    <row r="94" ht="3" customHeight="1"/>
  </sheetData>
  <printOptions/>
  <pageMargins left="0.75" right="0.25" top="0.75" bottom="0.75" header="0.5"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E5:V69"/>
  <sheetViews>
    <sheetView workbookViewId="0" topLeftCell="J1">
      <selection activeCell="S10" sqref="S10"/>
    </sheetView>
  </sheetViews>
  <sheetFormatPr defaultColWidth="9.140625" defaultRowHeight="12.75"/>
  <cols>
    <col min="1" max="1" width="3.00390625" style="25" customWidth="1"/>
    <col min="2" max="3" width="0.42578125" style="25" customWidth="1"/>
    <col min="4" max="4" width="2.7109375" style="25" customWidth="1"/>
    <col min="5" max="5" width="3.7109375" style="25" customWidth="1"/>
    <col min="6" max="6" width="15.7109375" style="25" customWidth="1"/>
    <col min="7" max="8" width="9.140625" style="25" customWidth="1"/>
    <col min="9" max="9" width="10.7109375" style="25" customWidth="1"/>
    <col min="10" max="10" width="1.28515625" style="25" customWidth="1"/>
    <col min="11" max="11" width="1.7109375" style="25" customWidth="1"/>
    <col min="12" max="12" width="5.00390625" style="25" customWidth="1"/>
    <col min="13" max="13" width="16.8515625" style="25" customWidth="1"/>
    <col min="14" max="14" width="1.28515625" style="25" customWidth="1"/>
    <col min="15" max="15" width="0.42578125" style="25" customWidth="1"/>
    <col min="16" max="16" width="1.28515625" style="25" customWidth="1"/>
    <col min="17" max="17" width="13.8515625" style="25" customWidth="1"/>
    <col min="18" max="18" width="2.00390625" style="25" customWidth="1"/>
    <col min="19" max="20" width="0.85546875" style="25" customWidth="1"/>
    <col min="21" max="21" width="4.57421875" style="25" customWidth="1"/>
    <col min="22" max="22" width="15.7109375" style="27" customWidth="1"/>
    <col min="23" max="16384" width="9.140625" style="25" customWidth="1"/>
  </cols>
  <sheetData>
    <row r="1" ht="6.75" customHeight="1"/>
    <row r="2" ht="3" customHeight="1"/>
    <row r="3" ht="3" customHeight="1"/>
    <row r="5" spans="5:16" ht="15.75">
      <c r="E5" s="26" t="str">
        <f>+'[1]bs'!E6</f>
        <v>OLYMPIA INDUSTRIES BERHAD</v>
      </c>
      <c r="N5" s="27"/>
      <c r="O5" s="27"/>
      <c r="P5" s="27"/>
    </row>
    <row r="6" spans="5:16" ht="12.75">
      <c r="E6" s="4" t="str">
        <f>+'[1]bs'!E7</f>
        <v>(Company no. 63026-U)</v>
      </c>
      <c r="N6" s="27"/>
      <c r="O6" s="27"/>
      <c r="P6" s="27"/>
    </row>
    <row r="7" spans="5:16" ht="7.5" customHeight="1">
      <c r="E7" s="5"/>
      <c r="N7" s="27"/>
      <c r="O7" s="27"/>
      <c r="P7" s="27"/>
    </row>
    <row r="8" spans="5:16" ht="12.75">
      <c r="E8" s="28" t="s">
        <v>103</v>
      </c>
      <c r="N8" s="27"/>
      <c r="O8" s="27"/>
      <c r="P8" s="27"/>
    </row>
    <row r="9" spans="5:16" ht="12.75">
      <c r="E9" s="29" t="str">
        <f>"For the period ended "&amp;'[1]Customise'!T21</f>
        <v>For the period ended 30 June 2004</v>
      </c>
      <c r="N9" s="27"/>
      <c r="O9" s="27"/>
      <c r="P9" s="27"/>
    </row>
    <row r="10" spans="5:22" ht="12.75">
      <c r="E10" s="1" t="s">
        <v>4</v>
      </c>
      <c r="K10" s="30"/>
      <c r="L10" s="30"/>
      <c r="M10" s="30"/>
      <c r="N10" s="31"/>
      <c r="O10" s="31"/>
      <c r="P10" s="31"/>
      <c r="Q10" s="30"/>
      <c r="R10" s="30"/>
      <c r="S10" s="30"/>
      <c r="T10" s="30"/>
      <c r="U10" s="30"/>
      <c r="V10" s="33"/>
    </row>
    <row r="11" spans="5:22" ht="12.75">
      <c r="E11" s="28"/>
      <c r="J11" s="32"/>
      <c r="L11" s="8" t="s">
        <v>104</v>
      </c>
      <c r="M11" s="8" t="s">
        <v>7</v>
      </c>
      <c r="N11" s="33"/>
      <c r="O11" s="33"/>
      <c r="P11" s="33"/>
      <c r="Q11" s="8" t="s">
        <v>8</v>
      </c>
      <c r="R11" s="8"/>
      <c r="S11" s="8"/>
      <c r="T11" s="8"/>
      <c r="U11" s="8"/>
      <c r="V11" s="33"/>
    </row>
    <row r="12" spans="5:22" ht="12.75">
      <c r="E12" s="28"/>
      <c r="J12" s="32"/>
      <c r="L12" s="8" t="s">
        <v>104</v>
      </c>
      <c r="M12" s="8" t="s">
        <v>10</v>
      </c>
      <c r="N12" s="33"/>
      <c r="O12" s="33"/>
      <c r="P12" s="33"/>
      <c r="Q12" s="8" t="s">
        <v>10</v>
      </c>
      <c r="R12" s="8"/>
      <c r="S12" s="8"/>
      <c r="T12" s="8"/>
      <c r="U12" s="8"/>
      <c r="V12" s="35"/>
    </row>
    <row r="13" spans="10:22" ht="12.75">
      <c r="J13" s="34"/>
      <c r="L13" s="9"/>
      <c r="M13" s="9" t="str">
        <f>+'[1]pl'!J15</f>
        <v>30 Jun 2004</v>
      </c>
      <c r="N13" s="35"/>
      <c r="O13" s="35"/>
      <c r="P13" s="35"/>
      <c r="Q13" s="9" t="str">
        <f>+'[1]pl'!P15</f>
        <v>30 Jun 2003</v>
      </c>
      <c r="R13" s="9"/>
      <c r="S13" s="9"/>
      <c r="T13" s="9"/>
      <c r="U13" s="9"/>
      <c r="V13" s="35"/>
    </row>
    <row r="14" spans="10:22" ht="12.75">
      <c r="J14" s="32"/>
      <c r="L14" s="8"/>
      <c r="M14" s="8" t="s">
        <v>13</v>
      </c>
      <c r="N14" s="33"/>
      <c r="O14" s="33"/>
      <c r="P14" s="33"/>
      <c r="Q14" s="8" t="s">
        <v>13</v>
      </c>
      <c r="R14" s="8"/>
      <c r="S14" s="8"/>
      <c r="T14" s="8"/>
      <c r="U14" s="8"/>
      <c r="V14" s="33"/>
    </row>
    <row r="15" spans="5:22" ht="12.75">
      <c r="E15" s="5" t="s">
        <v>105</v>
      </c>
      <c r="F15" s="1"/>
      <c r="G15" s="1"/>
      <c r="H15" s="1"/>
      <c r="I15" s="1"/>
      <c r="J15" s="1"/>
      <c r="K15" s="1"/>
      <c r="L15" s="1"/>
      <c r="M15" s="1"/>
      <c r="N15" s="36"/>
      <c r="O15" s="36"/>
      <c r="P15" s="36"/>
      <c r="Q15" s="1"/>
      <c r="R15" s="1"/>
      <c r="S15" s="1"/>
      <c r="T15" s="1"/>
      <c r="U15" s="1"/>
      <c r="V15" s="36"/>
    </row>
    <row r="16" spans="5:22" ht="12.75">
      <c r="E16" s="1" t="s">
        <v>106</v>
      </c>
      <c r="F16" s="1"/>
      <c r="G16" s="1"/>
      <c r="H16" s="1"/>
      <c r="I16" s="1"/>
      <c r="J16" s="1"/>
      <c r="K16" s="1"/>
      <c r="L16" s="1"/>
      <c r="M16" s="2">
        <f>pl!J30</f>
        <v>-89008</v>
      </c>
      <c r="N16" s="19"/>
      <c r="O16" s="19"/>
      <c r="P16" s="19"/>
      <c r="Q16" s="12">
        <v>-140084</v>
      </c>
      <c r="R16" s="12"/>
      <c r="S16" s="12"/>
      <c r="T16" s="12"/>
      <c r="U16" s="12"/>
      <c r="V16" s="19"/>
    </row>
    <row r="17" spans="5:22" ht="12.75">
      <c r="E17" s="1" t="s">
        <v>107</v>
      </c>
      <c r="F17" s="1"/>
      <c r="G17" s="1"/>
      <c r="H17" s="1"/>
      <c r="I17" s="1"/>
      <c r="J17" s="1"/>
      <c r="K17" s="1"/>
      <c r="L17" s="1"/>
      <c r="M17" s="1"/>
      <c r="N17" s="36"/>
      <c r="O17" s="36"/>
      <c r="P17" s="36"/>
      <c r="Q17" s="12"/>
      <c r="R17" s="12"/>
      <c r="S17" s="12"/>
      <c r="T17" s="12"/>
      <c r="U17" s="12"/>
      <c r="V17" s="19"/>
    </row>
    <row r="18" spans="5:22" ht="12.75">
      <c r="E18" s="1"/>
      <c r="F18" s="1" t="s">
        <v>108</v>
      </c>
      <c r="G18" s="1"/>
      <c r="H18" s="1"/>
      <c r="I18" s="1"/>
      <c r="J18" s="1"/>
      <c r="K18" s="1"/>
      <c r="L18" s="1"/>
      <c r="M18" s="2">
        <v>-15406</v>
      </c>
      <c r="N18" s="19"/>
      <c r="O18" s="19"/>
      <c r="P18" s="19"/>
      <c r="Q18" s="2">
        <v>0</v>
      </c>
      <c r="R18" s="2"/>
      <c r="S18" s="2"/>
      <c r="T18" s="2"/>
      <c r="U18" s="2"/>
      <c r="V18" s="19"/>
    </row>
    <row r="19" spans="5:22" ht="12.75">
      <c r="E19" s="1"/>
      <c r="F19" s="1" t="s">
        <v>109</v>
      </c>
      <c r="G19" s="1"/>
      <c r="H19" s="1"/>
      <c r="I19" s="1"/>
      <c r="J19" s="1"/>
      <c r="K19" s="1"/>
      <c r="L19" s="1"/>
      <c r="M19" s="2">
        <v>5166</v>
      </c>
      <c r="N19" s="19"/>
      <c r="O19" s="19"/>
      <c r="P19" s="19"/>
      <c r="Q19" s="2">
        <v>5676</v>
      </c>
      <c r="R19" s="2"/>
      <c r="S19" s="2"/>
      <c r="T19" s="2"/>
      <c r="U19" s="2"/>
      <c r="V19" s="19"/>
    </row>
    <row r="20" spans="5:22" ht="12.75">
      <c r="E20" s="1"/>
      <c r="F20" s="1" t="s">
        <v>110</v>
      </c>
      <c r="G20" s="1"/>
      <c r="H20" s="1"/>
      <c r="I20" s="1"/>
      <c r="J20" s="1"/>
      <c r="K20" s="1"/>
      <c r="L20" s="1"/>
      <c r="M20" s="2">
        <v>95722</v>
      </c>
      <c r="N20" s="19"/>
      <c r="O20" s="19"/>
      <c r="P20" s="19"/>
      <c r="Q20" s="2">
        <v>103989</v>
      </c>
      <c r="R20" s="2"/>
      <c r="S20" s="2"/>
      <c r="T20" s="2"/>
      <c r="U20" s="2"/>
      <c r="V20" s="19"/>
    </row>
    <row r="21" spans="5:22" ht="12.75">
      <c r="E21" s="1"/>
      <c r="F21" s="1" t="s">
        <v>111</v>
      </c>
      <c r="G21" s="1"/>
      <c r="H21" s="1"/>
      <c r="I21" s="1"/>
      <c r="J21" s="1"/>
      <c r="K21" s="1"/>
      <c r="L21" s="1"/>
      <c r="M21" s="2">
        <v>-1256</v>
      </c>
      <c r="N21" s="19"/>
      <c r="O21" s="19"/>
      <c r="P21" s="19"/>
      <c r="Q21" s="2">
        <v>-1216</v>
      </c>
      <c r="R21" s="2"/>
      <c r="S21" s="2"/>
      <c r="T21" s="2"/>
      <c r="U21" s="2"/>
      <c r="V21" s="19"/>
    </row>
    <row r="22" spans="5:22" ht="12.75">
      <c r="E22" s="1"/>
      <c r="F22" s="1" t="s">
        <v>112</v>
      </c>
      <c r="G22" s="1"/>
      <c r="H22" s="1"/>
      <c r="I22" s="1"/>
      <c r="J22" s="1"/>
      <c r="K22" s="1"/>
      <c r="L22" s="1"/>
      <c r="M22" s="37">
        <v>-2297</v>
      </c>
      <c r="N22" s="19"/>
      <c r="O22" s="19"/>
      <c r="P22" s="19"/>
      <c r="Q22" s="37">
        <v>18634</v>
      </c>
      <c r="R22" s="19"/>
      <c r="S22" s="19"/>
      <c r="T22" s="19"/>
      <c r="U22" s="2"/>
      <c r="V22" s="19"/>
    </row>
    <row r="23" spans="5:22" ht="12.75">
      <c r="E23" s="1" t="s">
        <v>113</v>
      </c>
      <c r="F23" s="1"/>
      <c r="G23" s="1"/>
      <c r="H23" s="1"/>
      <c r="I23" s="1"/>
      <c r="J23" s="1"/>
      <c r="K23" s="1"/>
      <c r="L23" s="1"/>
      <c r="M23" s="2">
        <f>SUM(M16:M22)</f>
        <v>-7079</v>
      </c>
      <c r="N23" s="19"/>
      <c r="O23" s="19"/>
      <c r="P23" s="19"/>
      <c r="Q23" s="2">
        <f>SUM(Q16:Q22)</f>
        <v>-13001</v>
      </c>
      <c r="R23" s="2"/>
      <c r="S23" s="2"/>
      <c r="T23" s="2"/>
      <c r="U23" s="19"/>
      <c r="V23" s="19"/>
    </row>
    <row r="24" spans="5:22" ht="12.75">
      <c r="E24" s="1"/>
      <c r="F24" s="1" t="s">
        <v>114</v>
      </c>
      <c r="G24" s="1"/>
      <c r="H24" s="1"/>
      <c r="I24" s="1"/>
      <c r="J24" s="1"/>
      <c r="K24" s="1"/>
      <c r="L24" s="1"/>
      <c r="M24" s="2">
        <v>1035</v>
      </c>
      <c r="N24" s="19"/>
      <c r="O24" s="19"/>
      <c r="P24" s="19"/>
      <c r="Q24" s="2">
        <v>4394</v>
      </c>
      <c r="R24" s="2"/>
      <c r="S24" s="2"/>
      <c r="T24" s="2"/>
      <c r="U24" s="19"/>
      <c r="V24" s="19"/>
    </row>
    <row r="25" spans="5:22" ht="12.75">
      <c r="E25" s="1"/>
      <c r="F25" s="1" t="s">
        <v>115</v>
      </c>
      <c r="G25" s="1"/>
      <c r="H25" s="1"/>
      <c r="I25" s="1"/>
      <c r="J25" s="1"/>
      <c r="K25" s="1"/>
      <c r="L25" s="1"/>
      <c r="M25" s="2">
        <v>-72</v>
      </c>
      <c r="N25" s="19"/>
      <c r="O25" s="19"/>
      <c r="P25" s="19"/>
      <c r="Q25" s="2">
        <v>499</v>
      </c>
      <c r="R25" s="2"/>
      <c r="S25" s="2"/>
      <c r="T25" s="2"/>
      <c r="U25" s="19"/>
      <c r="V25" s="19"/>
    </row>
    <row r="26" spans="5:22" ht="12.75">
      <c r="E26" s="1"/>
      <c r="F26" s="1" t="s">
        <v>116</v>
      </c>
      <c r="G26" s="1"/>
      <c r="H26" s="1"/>
      <c r="I26" s="1"/>
      <c r="J26" s="1"/>
      <c r="K26" s="1"/>
      <c r="L26" s="1"/>
      <c r="M26" s="2">
        <v>1462</v>
      </c>
      <c r="N26" s="19"/>
      <c r="O26" s="19"/>
      <c r="P26" s="19"/>
      <c r="Q26" s="2">
        <v>4988</v>
      </c>
      <c r="R26" s="2"/>
      <c r="S26" s="2"/>
      <c r="T26" s="2"/>
      <c r="U26" s="19"/>
      <c r="V26" s="19"/>
    </row>
    <row r="27" spans="5:22" ht="12.75">
      <c r="E27" s="1"/>
      <c r="F27" s="1" t="s">
        <v>117</v>
      </c>
      <c r="G27" s="1"/>
      <c r="H27" s="1"/>
      <c r="I27" s="1"/>
      <c r="J27" s="1"/>
      <c r="K27" s="1"/>
      <c r="L27" s="1"/>
      <c r="M27" s="2">
        <v>13158</v>
      </c>
      <c r="N27" s="19"/>
      <c r="O27" s="19"/>
      <c r="P27" s="19"/>
      <c r="Q27" s="2">
        <v>5920</v>
      </c>
      <c r="R27" s="2"/>
      <c r="S27" s="2"/>
      <c r="T27" s="2"/>
      <c r="U27" s="19"/>
      <c r="V27" s="19"/>
    </row>
    <row r="28" spans="5:22" ht="12.75">
      <c r="E28" s="1"/>
      <c r="F28" s="1" t="s">
        <v>118</v>
      </c>
      <c r="G28" s="1"/>
      <c r="H28" s="1"/>
      <c r="I28" s="1"/>
      <c r="J28" s="1"/>
      <c r="K28" s="1"/>
      <c r="L28" s="1"/>
      <c r="M28" s="37">
        <v>-2588</v>
      </c>
      <c r="N28" s="19"/>
      <c r="O28" s="19"/>
      <c r="P28" s="19"/>
      <c r="Q28" s="37">
        <v>8368</v>
      </c>
      <c r="R28" s="19"/>
      <c r="S28" s="19"/>
      <c r="T28" s="19"/>
      <c r="U28" s="19"/>
      <c r="V28" s="19"/>
    </row>
    <row r="29" spans="5:22" ht="12.75">
      <c r="E29" s="1"/>
      <c r="F29" s="1"/>
      <c r="G29" s="1"/>
      <c r="H29" s="1"/>
      <c r="I29" s="1"/>
      <c r="J29" s="1"/>
      <c r="K29" s="1"/>
      <c r="L29" s="1"/>
      <c r="M29" s="2">
        <f>SUM(M23:M28)</f>
        <v>5916</v>
      </c>
      <c r="N29" s="19"/>
      <c r="O29" s="19"/>
      <c r="P29" s="19"/>
      <c r="Q29" s="2">
        <f>SUM(Q23:Q28)</f>
        <v>11168</v>
      </c>
      <c r="R29" s="2"/>
      <c r="S29" s="2"/>
      <c r="T29" s="2"/>
      <c r="U29" s="19"/>
      <c r="V29" s="19"/>
    </row>
    <row r="30" spans="5:22" ht="12.75">
      <c r="E30" s="1"/>
      <c r="F30" s="1" t="s">
        <v>119</v>
      </c>
      <c r="G30" s="1"/>
      <c r="H30" s="1"/>
      <c r="I30" s="1"/>
      <c r="J30" s="1"/>
      <c r="K30" s="1"/>
      <c r="L30" s="1"/>
      <c r="M30" s="2">
        <v>-219</v>
      </c>
      <c r="N30" s="19"/>
      <c r="O30" s="19"/>
      <c r="P30" s="19"/>
      <c r="Q30" s="2">
        <v>-953</v>
      </c>
      <c r="R30" s="2"/>
      <c r="S30" s="2"/>
      <c r="T30" s="2"/>
      <c r="U30" s="19"/>
      <c r="V30" s="19"/>
    </row>
    <row r="31" spans="5:22" ht="12.75">
      <c r="E31" s="1" t="s">
        <v>120</v>
      </c>
      <c r="F31" s="1"/>
      <c r="G31" s="1"/>
      <c r="H31" s="1"/>
      <c r="I31" s="1"/>
      <c r="J31" s="1"/>
      <c r="K31" s="1"/>
      <c r="L31" s="1"/>
      <c r="M31" s="38">
        <f>SUM(M29:M30)</f>
        <v>5697</v>
      </c>
      <c r="N31" s="19"/>
      <c r="O31" s="19"/>
      <c r="P31" s="19"/>
      <c r="Q31" s="38">
        <f>SUM(Q29:Q30)</f>
        <v>10215</v>
      </c>
      <c r="R31" s="19"/>
      <c r="S31" s="19"/>
      <c r="T31" s="19"/>
      <c r="U31" s="19"/>
      <c r="V31" s="19"/>
    </row>
    <row r="32" spans="5:22" ht="12.75">
      <c r="E32" s="1"/>
      <c r="F32" s="1"/>
      <c r="G32" s="1"/>
      <c r="H32" s="1"/>
      <c r="I32" s="1"/>
      <c r="J32" s="1"/>
      <c r="K32" s="1"/>
      <c r="L32" s="1"/>
      <c r="M32" s="2"/>
      <c r="N32" s="19"/>
      <c r="O32" s="19"/>
      <c r="P32" s="19"/>
      <c r="Q32" s="2"/>
      <c r="R32" s="2"/>
      <c r="S32" s="2"/>
      <c r="T32" s="2"/>
      <c r="U32" s="19"/>
      <c r="V32" s="19"/>
    </row>
    <row r="33" spans="5:22" ht="12.75">
      <c r="E33" s="5" t="s">
        <v>121</v>
      </c>
      <c r="F33" s="1"/>
      <c r="G33" s="1"/>
      <c r="H33" s="1"/>
      <c r="I33" s="1"/>
      <c r="J33" s="1"/>
      <c r="K33" s="1"/>
      <c r="L33" s="1"/>
      <c r="M33" s="2"/>
      <c r="N33" s="19"/>
      <c r="O33" s="19"/>
      <c r="P33" s="19"/>
      <c r="Q33" s="2"/>
      <c r="R33" s="2"/>
      <c r="S33" s="2"/>
      <c r="T33" s="2"/>
      <c r="U33" s="19"/>
      <c r="V33" s="19"/>
    </row>
    <row r="34" spans="5:22" ht="12.75">
      <c r="E34" s="1"/>
      <c r="F34" s="1" t="s">
        <v>122</v>
      </c>
      <c r="G34" s="1"/>
      <c r="H34" s="1"/>
      <c r="I34" s="1"/>
      <c r="J34" s="1"/>
      <c r="K34" s="1"/>
      <c r="L34" s="1"/>
      <c r="M34" s="2">
        <v>-3312</v>
      </c>
      <c r="N34" s="19"/>
      <c r="O34" s="19"/>
      <c r="P34" s="19"/>
      <c r="Q34" s="2">
        <v>-9466</v>
      </c>
      <c r="R34" s="2"/>
      <c r="S34" s="2"/>
      <c r="T34" s="2"/>
      <c r="U34" s="19"/>
      <c r="V34" s="19"/>
    </row>
    <row r="35" spans="5:22" ht="12.75">
      <c r="E35" s="1"/>
      <c r="F35" s="1" t="s">
        <v>123</v>
      </c>
      <c r="G35" s="1"/>
      <c r="H35" s="1"/>
      <c r="I35" s="1"/>
      <c r="J35" s="1"/>
      <c r="K35" s="1"/>
      <c r="L35" s="1"/>
      <c r="M35" s="2">
        <v>-6857</v>
      </c>
      <c r="N35" s="19"/>
      <c r="O35" s="19"/>
      <c r="P35" s="19"/>
      <c r="Q35" s="2">
        <v>-3238</v>
      </c>
      <c r="R35" s="2"/>
      <c r="S35" s="2"/>
      <c r="T35" s="2"/>
      <c r="U35" s="19"/>
      <c r="V35" s="19"/>
    </row>
    <row r="36" spans="5:22" ht="12.75">
      <c r="E36" s="1"/>
      <c r="F36" s="1" t="s">
        <v>124</v>
      </c>
      <c r="G36" s="1"/>
      <c r="H36" s="1"/>
      <c r="I36" s="1"/>
      <c r="J36" s="1"/>
      <c r="K36" s="1"/>
      <c r="L36" s="1"/>
      <c r="M36" s="2">
        <v>1256</v>
      </c>
      <c r="N36" s="19"/>
      <c r="O36" s="19"/>
      <c r="P36" s="19"/>
      <c r="Q36" s="2">
        <v>1198</v>
      </c>
      <c r="R36" s="2"/>
      <c r="S36" s="2"/>
      <c r="T36" s="2"/>
      <c r="U36" s="19"/>
      <c r="V36" s="19"/>
    </row>
    <row r="37" spans="5:22" ht="12.75">
      <c r="E37" s="1"/>
      <c r="F37" s="1" t="s">
        <v>125</v>
      </c>
      <c r="G37" s="1"/>
      <c r="H37" s="1"/>
      <c r="I37" s="1"/>
      <c r="J37" s="1"/>
      <c r="K37" s="1"/>
      <c r="L37" s="1"/>
      <c r="M37" s="2">
        <v>-658</v>
      </c>
      <c r="N37" s="19">
        <v>1</v>
      </c>
      <c r="O37" s="19"/>
      <c r="P37" s="19"/>
      <c r="Q37" s="2">
        <v>0</v>
      </c>
      <c r="R37" s="2"/>
      <c r="S37" s="2"/>
      <c r="T37" s="2"/>
      <c r="U37" s="19"/>
      <c r="V37" s="19"/>
    </row>
    <row r="38" spans="5:22" ht="12.75">
      <c r="E38" s="1"/>
      <c r="F38" s="1" t="s">
        <v>126</v>
      </c>
      <c r="G38" s="1"/>
      <c r="H38" s="1"/>
      <c r="I38" s="1"/>
      <c r="J38" s="1"/>
      <c r="K38" s="1"/>
      <c r="L38" s="1"/>
      <c r="M38" s="2">
        <v>-29</v>
      </c>
      <c r="N38" s="19"/>
      <c r="O38" s="19"/>
      <c r="P38" s="19"/>
      <c r="Q38" s="2">
        <v>-1265</v>
      </c>
      <c r="R38" s="2"/>
      <c r="S38" s="2"/>
      <c r="T38" s="2"/>
      <c r="U38" s="19"/>
      <c r="V38" s="19"/>
    </row>
    <row r="39" spans="5:22" ht="12.75">
      <c r="E39" s="1"/>
      <c r="F39" s="1" t="s">
        <v>127</v>
      </c>
      <c r="G39" s="1"/>
      <c r="H39" s="1"/>
      <c r="I39" s="1"/>
      <c r="J39" s="1"/>
      <c r="K39" s="1"/>
      <c r="L39" s="1"/>
      <c r="M39" s="2">
        <v>-1889</v>
      </c>
      <c r="N39" s="19"/>
      <c r="O39" s="19"/>
      <c r="P39" s="19"/>
      <c r="Q39" s="2">
        <v>2495</v>
      </c>
      <c r="R39" s="2"/>
      <c r="S39" s="2"/>
      <c r="T39" s="2"/>
      <c r="U39" s="19"/>
      <c r="V39" s="19"/>
    </row>
    <row r="40" spans="5:22" ht="12.75">
      <c r="E40" s="1"/>
      <c r="F40" s="1" t="s">
        <v>128</v>
      </c>
      <c r="G40" s="1"/>
      <c r="H40" s="1"/>
      <c r="I40" s="1"/>
      <c r="J40" s="1"/>
      <c r="K40" s="1"/>
      <c r="L40" s="1"/>
      <c r="M40" s="38">
        <f>SUM(M34:M39)</f>
        <v>-11489</v>
      </c>
      <c r="N40" s="19"/>
      <c r="O40" s="19"/>
      <c r="P40" s="19"/>
      <c r="Q40" s="38">
        <f>SUM(Q34:Q39)</f>
        <v>-10276</v>
      </c>
      <c r="R40" s="19"/>
      <c r="S40" s="19"/>
      <c r="T40" s="19"/>
      <c r="U40" s="19"/>
      <c r="V40" s="19"/>
    </row>
    <row r="41" spans="5:22" ht="12.75">
      <c r="E41" s="1"/>
      <c r="F41" s="1"/>
      <c r="G41" s="1"/>
      <c r="H41" s="1"/>
      <c r="I41" s="1"/>
      <c r="J41" s="1"/>
      <c r="K41" s="1"/>
      <c r="L41" s="1"/>
      <c r="M41" s="2"/>
      <c r="N41" s="19"/>
      <c r="O41" s="19"/>
      <c r="P41" s="19"/>
      <c r="Q41" s="2"/>
      <c r="R41" s="2"/>
      <c r="S41" s="2"/>
      <c r="T41" s="2"/>
      <c r="U41" s="19"/>
      <c r="V41" s="19"/>
    </row>
    <row r="42" spans="5:22" ht="12.75">
      <c r="E42" s="5" t="s">
        <v>129</v>
      </c>
      <c r="F42" s="1"/>
      <c r="G42" s="1"/>
      <c r="H42" s="1"/>
      <c r="I42" s="1"/>
      <c r="J42" s="1"/>
      <c r="K42" s="1"/>
      <c r="L42" s="1"/>
      <c r="M42" s="2"/>
      <c r="N42" s="19"/>
      <c r="O42" s="19"/>
      <c r="P42" s="19"/>
      <c r="Q42" s="2"/>
      <c r="R42" s="2"/>
      <c r="S42" s="2"/>
      <c r="T42" s="2"/>
      <c r="U42" s="19"/>
      <c r="V42" s="19"/>
    </row>
    <row r="43" spans="5:22" ht="12.75">
      <c r="E43" s="1"/>
      <c r="F43" s="1" t="s">
        <v>130</v>
      </c>
      <c r="G43" s="1"/>
      <c r="H43" s="1"/>
      <c r="I43" s="1"/>
      <c r="J43" s="1"/>
      <c r="K43" s="1"/>
      <c r="L43" s="1"/>
      <c r="M43" s="2">
        <v>5000</v>
      </c>
      <c r="N43" s="19"/>
      <c r="O43" s="19"/>
      <c r="P43" s="19"/>
      <c r="Q43" s="2">
        <v>0</v>
      </c>
      <c r="R43" s="2"/>
      <c r="S43" s="2"/>
      <c r="T43" s="2"/>
      <c r="U43" s="19"/>
      <c r="V43" s="19"/>
    </row>
    <row r="44" spans="5:22" ht="12.75">
      <c r="E44" s="1"/>
      <c r="F44" s="1" t="s">
        <v>131</v>
      </c>
      <c r="G44" s="1"/>
      <c r="H44" s="1"/>
      <c r="I44" s="1"/>
      <c r="J44" s="1"/>
      <c r="K44" s="1"/>
      <c r="L44" s="1"/>
      <c r="M44" s="2">
        <v>-1000</v>
      </c>
      <c r="N44" s="19"/>
      <c r="O44" s="19"/>
      <c r="P44" s="19"/>
      <c r="Q44" s="2">
        <v>-5600</v>
      </c>
      <c r="R44" s="2"/>
      <c r="S44" s="2"/>
      <c r="T44" s="2"/>
      <c r="U44" s="19"/>
      <c r="V44" s="19"/>
    </row>
    <row r="45" spans="5:22" ht="12.75">
      <c r="E45" s="1"/>
      <c r="F45" s="1" t="s">
        <v>132</v>
      </c>
      <c r="G45" s="1"/>
      <c r="H45" s="1"/>
      <c r="I45" s="1"/>
      <c r="J45" s="1"/>
      <c r="K45" s="1"/>
      <c r="L45" s="1"/>
      <c r="M45" s="2">
        <v>-1483</v>
      </c>
      <c r="N45" s="19"/>
      <c r="O45" s="19"/>
      <c r="P45" s="19"/>
      <c r="Q45" s="2">
        <v>-4422</v>
      </c>
      <c r="R45" s="2"/>
      <c r="S45" s="2"/>
      <c r="T45" s="2"/>
      <c r="U45" s="19"/>
      <c r="V45" s="19"/>
    </row>
    <row r="46" spans="5:22" ht="12.75">
      <c r="E46" s="1"/>
      <c r="F46" s="1" t="s">
        <v>133</v>
      </c>
      <c r="G46" s="1"/>
      <c r="H46" s="1"/>
      <c r="I46" s="1"/>
      <c r="J46" s="1"/>
      <c r="K46" s="1"/>
      <c r="L46" s="1"/>
      <c r="M46" s="2">
        <v>-432</v>
      </c>
      <c r="N46" s="19"/>
      <c r="O46" s="19"/>
      <c r="P46" s="19"/>
      <c r="Q46" s="2">
        <v>-1251</v>
      </c>
      <c r="R46" s="2"/>
      <c r="S46" s="2"/>
      <c r="T46" s="2"/>
      <c r="U46" s="19"/>
      <c r="V46" s="19"/>
    </row>
    <row r="47" spans="5:22" ht="12.75">
      <c r="E47" s="1"/>
      <c r="F47" s="1" t="s">
        <v>134</v>
      </c>
      <c r="G47" s="1"/>
      <c r="H47" s="1"/>
      <c r="I47" s="1"/>
      <c r="J47" s="1"/>
      <c r="K47" s="1"/>
      <c r="L47" s="1"/>
      <c r="M47" s="38">
        <f>SUM(M43:M46)</f>
        <v>2085</v>
      </c>
      <c r="N47" s="19"/>
      <c r="O47" s="19"/>
      <c r="P47" s="19"/>
      <c r="Q47" s="38">
        <f>SUM(Q43:Q46)</f>
        <v>-11273</v>
      </c>
      <c r="R47" s="19"/>
      <c r="S47" s="19"/>
      <c r="T47" s="19"/>
      <c r="U47" s="19"/>
      <c r="V47" s="19"/>
    </row>
    <row r="48" spans="5:22" ht="12.75">
      <c r="E48" s="1"/>
      <c r="F48" s="1"/>
      <c r="G48" s="1"/>
      <c r="H48" s="1"/>
      <c r="I48" s="1"/>
      <c r="J48" s="1"/>
      <c r="K48" s="1"/>
      <c r="L48" s="1"/>
      <c r="M48" s="2"/>
      <c r="N48" s="19"/>
      <c r="O48" s="19"/>
      <c r="P48" s="19"/>
      <c r="Q48" s="2"/>
      <c r="R48" s="2"/>
      <c r="S48" s="2"/>
      <c r="T48" s="2"/>
      <c r="U48" s="19"/>
      <c r="V48" s="19"/>
    </row>
    <row r="49" spans="5:22" ht="12.75">
      <c r="E49" s="5" t="s">
        <v>135</v>
      </c>
      <c r="F49" s="1"/>
      <c r="G49" s="1"/>
      <c r="H49" s="1"/>
      <c r="I49" s="1"/>
      <c r="J49" s="1"/>
      <c r="K49" s="1"/>
      <c r="L49" s="1"/>
      <c r="M49" s="2">
        <f>M31+M40+M47</f>
        <v>-3707</v>
      </c>
      <c r="N49" s="19"/>
      <c r="O49" s="19"/>
      <c r="P49" s="19"/>
      <c r="Q49" s="2">
        <f>Q31+Q40+Q47</f>
        <v>-11334</v>
      </c>
      <c r="R49" s="2"/>
      <c r="S49" s="2"/>
      <c r="T49" s="2"/>
      <c r="U49" s="19"/>
      <c r="V49" s="19"/>
    </row>
    <row r="50" spans="5:22" ht="12.75">
      <c r="E50" s="5" t="s">
        <v>136</v>
      </c>
      <c r="F50" s="1"/>
      <c r="G50" s="1"/>
      <c r="H50" s="1"/>
      <c r="I50" s="1"/>
      <c r="J50" s="1"/>
      <c r="K50" s="1"/>
      <c r="L50" s="1"/>
      <c r="M50" s="2">
        <v>-25109</v>
      </c>
      <c r="N50" s="19"/>
      <c r="O50" s="19"/>
      <c r="P50" s="19"/>
      <c r="Q50" s="2">
        <v>-13775</v>
      </c>
      <c r="R50" s="2"/>
      <c r="S50" s="2"/>
      <c r="T50" s="2"/>
      <c r="U50" s="19"/>
      <c r="V50" s="19"/>
    </row>
    <row r="51" spans="5:22" ht="12.75">
      <c r="E51" s="5" t="s">
        <v>137</v>
      </c>
      <c r="F51" s="1"/>
      <c r="G51" s="1"/>
      <c r="H51" s="1"/>
      <c r="I51" s="1"/>
      <c r="J51" s="1"/>
      <c r="K51" s="1"/>
      <c r="L51" s="1"/>
      <c r="M51" s="2">
        <v>321</v>
      </c>
      <c r="N51" s="19"/>
      <c r="O51" s="19"/>
      <c r="P51" s="19"/>
      <c r="Q51" s="2">
        <v>0</v>
      </c>
      <c r="R51" s="2"/>
      <c r="S51" s="2"/>
      <c r="T51" s="2"/>
      <c r="U51" s="19"/>
      <c r="V51" s="19"/>
    </row>
    <row r="52" spans="5:22" ht="13.5" thickBot="1">
      <c r="E52" s="5" t="s">
        <v>138</v>
      </c>
      <c r="F52" s="1"/>
      <c r="G52" s="1"/>
      <c r="H52" s="1"/>
      <c r="I52" s="1"/>
      <c r="J52" s="1"/>
      <c r="K52" s="1"/>
      <c r="L52" s="1"/>
      <c r="M52" s="39">
        <f>SUM(M49:M51)</f>
        <v>-28495</v>
      </c>
      <c r="N52" s="19"/>
      <c r="O52" s="19"/>
      <c r="P52" s="19"/>
      <c r="Q52" s="39">
        <f>SUM(Q49:Q51)</f>
        <v>-25109</v>
      </c>
      <c r="R52" s="19"/>
      <c r="S52" s="19"/>
      <c r="T52" s="19"/>
      <c r="U52" s="19"/>
      <c r="V52" s="19"/>
    </row>
    <row r="53" spans="5:22" ht="7.5" customHeight="1">
      <c r="E53" s="1"/>
      <c r="F53" s="1"/>
      <c r="G53" s="1"/>
      <c r="H53" s="1"/>
      <c r="I53" s="1"/>
      <c r="J53" s="1"/>
      <c r="K53" s="1"/>
      <c r="L53" s="1"/>
      <c r="M53" s="2"/>
      <c r="N53" s="19"/>
      <c r="O53" s="19"/>
      <c r="P53" s="19"/>
      <c r="Q53" s="2"/>
      <c r="R53" s="2"/>
      <c r="S53" s="2"/>
      <c r="T53" s="2"/>
      <c r="U53" s="19"/>
      <c r="V53" s="19"/>
    </row>
    <row r="54" spans="5:22" ht="7.5" customHeight="1">
      <c r="E54" s="1"/>
      <c r="F54" s="1"/>
      <c r="G54" s="1"/>
      <c r="H54" s="1"/>
      <c r="I54" s="1"/>
      <c r="J54" s="1"/>
      <c r="K54" s="1"/>
      <c r="L54" s="1"/>
      <c r="M54" s="2"/>
      <c r="N54" s="19"/>
      <c r="O54" s="19"/>
      <c r="P54" s="19"/>
      <c r="Q54" s="2"/>
      <c r="R54" s="2"/>
      <c r="S54" s="2"/>
      <c r="T54" s="2"/>
      <c r="U54" s="19"/>
      <c r="V54" s="19"/>
    </row>
    <row r="55" spans="18:22" ht="12.75">
      <c r="R55" s="40"/>
      <c r="S55" s="40"/>
      <c r="T55" s="40"/>
      <c r="U55" s="40"/>
      <c r="V55" s="40"/>
    </row>
    <row r="56" spans="5:22" ht="12.75">
      <c r="E56" s="5"/>
      <c r="F56" s="1"/>
      <c r="G56" s="1"/>
      <c r="H56" s="1"/>
      <c r="I56" s="1"/>
      <c r="J56" s="1"/>
      <c r="K56" s="1"/>
      <c r="L56" s="1"/>
      <c r="M56" s="1"/>
      <c r="N56" s="36"/>
      <c r="O56" s="36"/>
      <c r="P56" s="36"/>
      <c r="Q56" s="12"/>
      <c r="R56" s="12"/>
      <c r="S56" s="12"/>
      <c r="T56" s="12"/>
      <c r="U56" s="42"/>
      <c r="V56" s="36"/>
    </row>
    <row r="57" spans="5:22" ht="12.75">
      <c r="E57" s="5"/>
      <c r="F57" s="1"/>
      <c r="G57" s="1"/>
      <c r="H57" s="1"/>
      <c r="I57" s="1"/>
      <c r="J57" s="1"/>
      <c r="K57" s="1"/>
      <c r="L57" s="1"/>
      <c r="M57" s="1"/>
      <c r="N57" s="36"/>
      <c r="O57" s="36"/>
      <c r="P57" s="36"/>
      <c r="Q57" s="12"/>
      <c r="R57" s="12"/>
      <c r="S57" s="12"/>
      <c r="T57" s="12"/>
      <c r="U57" s="42"/>
      <c r="V57" s="36"/>
    </row>
    <row r="58" spans="5:22" ht="12.75">
      <c r="E58" s="5"/>
      <c r="F58" s="1"/>
      <c r="G58" s="1"/>
      <c r="H58" s="1"/>
      <c r="I58" s="1"/>
      <c r="J58" s="1"/>
      <c r="K58" s="1"/>
      <c r="L58" s="1"/>
      <c r="M58" s="1"/>
      <c r="N58" s="36"/>
      <c r="O58" s="36"/>
      <c r="P58" s="36"/>
      <c r="Q58" s="12"/>
      <c r="R58" s="12"/>
      <c r="S58" s="12"/>
      <c r="T58" s="12"/>
      <c r="U58" s="42"/>
      <c r="V58" s="36"/>
    </row>
    <row r="59" spans="5:22" ht="12.75">
      <c r="E59" s="1"/>
      <c r="F59" s="1"/>
      <c r="G59" s="1"/>
      <c r="H59" s="1"/>
      <c r="I59" s="1"/>
      <c r="J59" s="1"/>
      <c r="K59" s="1"/>
      <c r="L59" s="1"/>
      <c r="M59" s="1"/>
      <c r="N59" s="1"/>
      <c r="O59" s="1"/>
      <c r="P59" s="1"/>
      <c r="Q59" s="12"/>
      <c r="R59" s="12"/>
      <c r="S59" s="12"/>
      <c r="T59" s="12"/>
      <c r="U59" s="42"/>
      <c r="V59" s="36"/>
    </row>
    <row r="60" spans="5:21" ht="12.75">
      <c r="E60" s="5" t="s">
        <v>139</v>
      </c>
      <c r="Q60" s="41"/>
      <c r="R60" s="41"/>
      <c r="S60" s="41"/>
      <c r="T60" s="41"/>
      <c r="U60" s="40"/>
    </row>
    <row r="61" spans="5:21" ht="12.75">
      <c r="E61" s="5" t="s">
        <v>140</v>
      </c>
      <c r="Q61" s="41"/>
      <c r="R61" s="41"/>
      <c r="S61" s="41"/>
      <c r="T61" s="41"/>
      <c r="U61" s="40"/>
    </row>
    <row r="62" spans="5:21" ht="12.75">
      <c r="E62" s="5"/>
      <c r="Q62" s="41"/>
      <c r="R62" s="41"/>
      <c r="S62" s="41"/>
      <c r="T62" s="41"/>
      <c r="U62" s="41"/>
    </row>
    <row r="63" spans="17:21" ht="12.75">
      <c r="Q63" s="41"/>
      <c r="R63" s="41"/>
      <c r="S63" s="41"/>
      <c r="T63" s="41"/>
      <c r="U63" s="41"/>
    </row>
    <row r="64" spans="17:21" ht="12.75">
      <c r="Q64" s="41"/>
      <c r="R64" s="41"/>
      <c r="S64" s="41"/>
      <c r="T64" s="41"/>
      <c r="U64" s="41"/>
    </row>
    <row r="65" spans="17:21" ht="12.75">
      <c r="Q65" s="41"/>
      <c r="R65" s="41"/>
      <c r="S65" s="41"/>
      <c r="T65" s="41"/>
      <c r="U65" s="41"/>
    </row>
    <row r="66" spans="17:21" ht="12.75">
      <c r="Q66" s="41"/>
      <c r="R66" s="41"/>
      <c r="S66" s="41"/>
      <c r="T66" s="41"/>
      <c r="U66" s="41"/>
    </row>
    <row r="67" spans="17:21" ht="12.75">
      <c r="Q67" s="41"/>
      <c r="R67" s="41"/>
      <c r="S67" s="41"/>
      <c r="T67" s="41"/>
      <c r="U67" s="41"/>
    </row>
    <row r="68" spans="17:21" ht="12.75">
      <c r="Q68" s="41"/>
      <c r="R68" s="41"/>
      <c r="S68" s="41"/>
      <c r="T68" s="41"/>
      <c r="U68" s="41"/>
    </row>
    <row r="69" spans="17:21" ht="12.75">
      <c r="Q69" s="41"/>
      <c r="R69" s="41"/>
      <c r="S69" s="41"/>
      <c r="T69" s="41"/>
      <c r="U69" s="41"/>
    </row>
  </sheetData>
  <printOptions/>
  <pageMargins left="0.75" right="0.25" top="0.75" bottom="0.75" header="0.5"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B1:H80"/>
  <sheetViews>
    <sheetView workbookViewId="0" topLeftCell="A8">
      <selection activeCell="B24" sqref="B24"/>
    </sheetView>
  </sheetViews>
  <sheetFormatPr defaultColWidth="9.140625" defaultRowHeight="12.75"/>
  <cols>
    <col min="1" max="1" width="2.7109375" style="43" customWidth="1"/>
    <col min="2" max="2" width="3.7109375" style="43" customWidth="1"/>
    <col min="3" max="3" width="21.421875" style="43" customWidth="1"/>
    <col min="4" max="6" width="12.8515625" style="43" customWidth="1"/>
    <col min="7" max="7" width="13.7109375" style="43" customWidth="1"/>
    <col min="8" max="8" width="12.8515625" style="43" customWidth="1"/>
    <col min="9" max="16384" width="9.140625" style="43" customWidth="1"/>
  </cols>
  <sheetData>
    <row r="1" ht="12.75">
      <c r="B1" s="44" t="str">
        <f>+'[2]Cashflow'!E5</f>
        <v>OLYMPIA INDUSTRIES BERHAD</v>
      </c>
    </row>
    <row r="2" ht="12.75">
      <c r="B2" s="45" t="str">
        <f>+'[2]Cashflow'!E6</f>
        <v>(Company no. 63026-U)</v>
      </c>
    </row>
    <row r="3" ht="12.75">
      <c r="B3" s="46"/>
    </row>
    <row r="4" ht="12.75">
      <c r="B4" s="47" t="s">
        <v>141</v>
      </c>
    </row>
    <row r="5" ht="12.75">
      <c r="B5" s="48" t="str">
        <f>+'[2]Cashflow'!E9</f>
        <v>For the period ended 30 June 2004</v>
      </c>
    </row>
    <row r="6" ht="12.75">
      <c r="B6" s="49" t="s">
        <v>4</v>
      </c>
    </row>
    <row r="7" ht="12.75">
      <c r="B7" s="49"/>
    </row>
    <row r="8" ht="12.75">
      <c r="B8" s="46" t="s">
        <v>142</v>
      </c>
    </row>
    <row r="9" ht="12.75">
      <c r="B9" s="46"/>
    </row>
    <row r="10" spans="2:8" ht="12.75">
      <c r="B10" s="49"/>
      <c r="C10" s="49"/>
      <c r="D10" s="50" t="s">
        <v>143</v>
      </c>
      <c r="E10" s="50"/>
      <c r="F10" s="50" t="s">
        <v>144</v>
      </c>
      <c r="G10" s="50" t="s">
        <v>145</v>
      </c>
      <c r="H10" s="50"/>
    </row>
    <row r="11" spans="2:8" ht="12.75">
      <c r="B11" s="49"/>
      <c r="C11" s="49"/>
      <c r="D11" s="50" t="s">
        <v>146</v>
      </c>
      <c r="E11" s="50" t="s">
        <v>147</v>
      </c>
      <c r="F11" s="50" t="s">
        <v>148</v>
      </c>
      <c r="G11" s="50" t="s">
        <v>149</v>
      </c>
      <c r="H11" s="50" t="s">
        <v>150</v>
      </c>
    </row>
    <row r="12" spans="2:8" ht="12.75">
      <c r="B12" s="49"/>
      <c r="C12" s="49"/>
      <c r="D12" s="50" t="s">
        <v>13</v>
      </c>
      <c r="E12" s="50" t="s">
        <v>13</v>
      </c>
      <c r="F12" s="50" t="s">
        <v>13</v>
      </c>
      <c r="G12" s="50" t="s">
        <v>13</v>
      </c>
      <c r="H12" s="50" t="s">
        <v>13</v>
      </c>
    </row>
    <row r="13" spans="2:8" ht="6" customHeight="1">
      <c r="B13" s="49"/>
      <c r="C13" s="49"/>
      <c r="D13" s="49"/>
      <c r="E13" s="49"/>
      <c r="F13" s="49"/>
      <c r="G13" s="49"/>
      <c r="H13" s="49"/>
    </row>
    <row r="14" spans="2:8" ht="12.75">
      <c r="B14" s="49" t="s">
        <v>151</v>
      </c>
      <c r="C14" s="49"/>
      <c r="D14" s="51">
        <v>508381</v>
      </c>
      <c r="E14" s="51">
        <f>+H30</f>
        <v>200382</v>
      </c>
      <c r="F14" s="51">
        <v>-233884</v>
      </c>
      <c r="G14" s="51">
        <v>-1117769</v>
      </c>
      <c r="H14" s="51">
        <f>SUM(D14:G14)</f>
        <v>-642890</v>
      </c>
    </row>
    <row r="15" spans="2:8" ht="6" customHeight="1">
      <c r="B15" s="49"/>
      <c r="C15" s="49"/>
      <c r="D15" s="51"/>
      <c r="E15" s="51"/>
      <c r="F15" s="51"/>
      <c r="G15" s="51"/>
      <c r="H15" s="51"/>
    </row>
    <row r="16" spans="2:8" ht="12.75">
      <c r="B16" s="49" t="s">
        <v>152</v>
      </c>
      <c r="C16" s="49"/>
      <c r="D16" s="51"/>
      <c r="E16" s="51"/>
      <c r="F16" s="51"/>
      <c r="G16" s="51"/>
      <c r="H16" s="51"/>
    </row>
    <row r="17" spans="2:8" ht="12.75">
      <c r="B17" s="49" t="s">
        <v>338</v>
      </c>
      <c r="C17" s="49"/>
      <c r="D17" s="51">
        <f>+D23-D14</f>
        <v>0</v>
      </c>
      <c r="E17" s="51">
        <f>H33</f>
        <v>-1043</v>
      </c>
      <c r="F17" s="51">
        <v>0</v>
      </c>
      <c r="G17" s="51">
        <f>pl!J40</f>
        <v>-88199</v>
      </c>
      <c r="H17" s="51">
        <f>SUM(D17:G17)</f>
        <v>-89242</v>
      </c>
    </row>
    <row r="18" spans="2:8" ht="12.75">
      <c r="B18" s="49"/>
      <c r="C18" s="49"/>
      <c r="D18" s="51"/>
      <c r="E18" s="51"/>
      <c r="F18" s="51"/>
      <c r="G18" s="51"/>
      <c r="H18" s="51"/>
    </row>
    <row r="19" spans="2:8" ht="12.75">
      <c r="B19" s="49" t="s">
        <v>329</v>
      </c>
      <c r="C19" s="49"/>
      <c r="D19" s="51"/>
      <c r="E19" s="51"/>
      <c r="F19" s="51"/>
      <c r="G19" s="51"/>
      <c r="H19" s="51"/>
    </row>
    <row r="20" spans="2:8" ht="12.75">
      <c r="B20" s="49" t="s">
        <v>330</v>
      </c>
      <c r="C20" s="49"/>
      <c r="D20" s="51">
        <v>0</v>
      </c>
      <c r="E20" s="51">
        <f>H37</f>
        <v>-5474</v>
      </c>
      <c r="F20" s="51">
        <v>0</v>
      </c>
      <c r="G20" s="51">
        <v>0</v>
      </c>
      <c r="H20" s="51">
        <f>SUM(D20:G20)</f>
        <v>-5474</v>
      </c>
    </row>
    <row r="21" spans="2:8" ht="12.75">
      <c r="B21" s="49" t="s">
        <v>331</v>
      </c>
      <c r="C21" s="49"/>
      <c r="D21" s="51"/>
      <c r="E21" s="51"/>
      <c r="F21" s="51"/>
      <c r="G21" s="51"/>
      <c r="H21" s="51"/>
    </row>
    <row r="22" spans="2:8" ht="6" customHeight="1">
      <c r="B22" s="49"/>
      <c r="C22" s="49"/>
      <c r="D22" s="51"/>
      <c r="E22" s="51"/>
      <c r="F22" s="51"/>
      <c r="G22" s="51"/>
      <c r="H22" s="51"/>
    </row>
    <row r="23" spans="2:8" ht="13.5" thickBot="1">
      <c r="B23" s="49" t="str">
        <f>"At "&amp;'[2]Customise'!T21</f>
        <v>At 30 June 2004</v>
      </c>
      <c r="C23" s="49"/>
      <c r="D23" s="52">
        <f>-'[2]Consol BS'!R149</f>
        <v>508381</v>
      </c>
      <c r="E23" s="52">
        <f>SUM(E14:E22)</f>
        <v>193865</v>
      </c>
      <c r="F23" s="52">
        <f>-'[2]Consol BS'!R155</f>
        <v>-233884</v>
      </c>
      <c r="G23" s="52">
        <f>SUM(G14:G22)</f>
        <v>-1205968</v>
      </c>
      <c r="H23" s="52">
        <f>SUM(H14:H22)</f>
        <v>-737606</v>
      </c>
    </row>
    <row r="24" spans="2:8" ht="12.75">
      <c r="B24" s="49"/>
      <c r="C24" s="49"/>
      <c r="D24" s="51"/>
      <c r="E24" s="51"/>
      <c r="F24" s="51"/>
      <c r="G24" s="51"/>
      <c r="H24" s="51"/>
    </row>
    <row r="25" spans="2:8" ht="5.25" customHeight="1">
      <c r="B25" s="49"/>
      <c r="C25" s="49"/>
      <c r="D25" s="51"/>
      <c r="E25" s="51"/>
      <c r="F25" s="51"/>
      <c r="G25" s="51"/>
      <c r="H25" s="51"/>
    </row>
    <row r="26" spans="2:8" ht="12.75">
      <c r="B26" s="46" t="s">
        <v>153</v>
      </c>
      <c r="C26" s="49"/>
      <c r="D26" s="53"/>
      <c r="E26" s="50" t="s">
        <v>143</v>
      </c>
      <c r="F26" s="50" t="s">
        <v>154</v>
      </c>
      <c r="G26" s="50"/>
      <c r="H26" s="50"/>
    </row>
    <row r="27" spans="2:8" ht="12.75">
      <c r="B27" s="49"/>
      <c r="C27" s="49"/>
      <c r="D27" s="53"/>
      <c r="E27" s="50" t="s">
        <v>155</v>
      </c>
      <c r="F27" s="50" t="s">
        <v>156</v>
      </c>
      <c r="G27" s="50" t="s">
        <v>157</v>
      </c>
      <c r="H27" s="50" t="s">
        <v>150</v>
      </c>
    </row>
    <row r="28" spans="2:8" ht="12.75">
      <c r="B28" s="49"/>
      <c r="C28" s="49"/>
      <c r="D28" s="53"/>
      <c r="E28" s="50" t="s">
        <v>13</v>
      </c>
      <c r="F28" s="50" t="s">
        <v>13</v>
      </c>
      <c r="G28" s="50" t="s">
        <v>13</v>
      </c>
      <c r="H28" s="50" t="s">
        <v>13</v>
      </c>
    </row>
    <row r="29" spans="2:8" ht="6" customHeight="1">
      <c r="B29" s="49"/>
      <c r="C29" s="49"/>
      <c r="D29" s="54"/>
      <c r="E29" s="49"/>
      <c r="F29" s="49"/>
      <c r="G29" s="49"/>
      <c r="H29" s="49"/>
    </row>
    <row r="30" spans="2:8" ht="12.75">
      <c r="B30" s="49" t="str">
        <f>+B14</f>
        <v>At 1 July 2003</v>
      </c>
      <c r="C30" s="49"/>
      <c r="D30" s="55"/>
      <c r="E30" s="51">
        <v>190535</v>
      </c>
      <c r="F30" s="51">
        <v>6892</v>
      </c>
      <c r="G30" s="51">
        <v>2955</v>
      </c>
      <c r="H30" s="51">
        <f>SUM(D30:G30)</f>
        <v>200382</v>
      </c>
    </row>
    <row r="31" spans="2:8" ht="6" customHeight="1">
      <c r="B31" s="49"/>
      <c r="C31" s="49"/>
      <c r="D31" s="55"/>
      <c r="E31" s="51"/>
      <c r="F31" s="51"/>
      <c r="G31" s="51"/>
      <c r="H31" s="51"/>
    </row>
    <row r="32" spans="2:8" ht="12.75">
      <c r="B32" s="49" t="s">
        <v>152</v>
      </c>
      <c r="C32" s="49"/>
      <c r="D32" s="55"/>
      <c r="E32" s="51"/>
      <c r="F32" s="51"/>
      <c r="G32" s="51"/>
      <c r="H32" s="51"/>
    </row>
    <row r="33" spans="2:8" ht="12.75">
      <c r="B33" s="49" t="s">
        <v>338</v>
      </c>
      <c r="C33" s="49"/>
      <c r="D33" s="55"/>
      <c r="E33" s="51">
        <v>0</v>
      </c>
      <c r="F33" s="51">
        <v>-1043</v>
      </c>
      <c r="G33" s="51">
        <v>0</v>
      </c>
      <c r="H33" s="51">
        <f>SUM(D33:G33)</f>
        <v>-1043</v>
      </c>
    </row>
    <row r="34" spans="2:8" ht="6" customHeight="1">
      <c r="B34" s="49"/>
      <c r="C34" s="49"/>
      <c r="D34" s="55"/>
      <c r="E34" s="51"/>
      <c r="F34" s="51"/>
      <c r="G34" s="51"/>
      <c r="H34" s="51"/>
    </row>
    <row r="35" spans="2:8" ht="12" customHeight="1">
      <c r="B35" s="49" t="s">
        <v>329</v>
      </c>
      <c r="C35" s="49"/>
      <c r="D35" s="55"/>
      <c r="E35" s="51"/>
      <c r="F35" s="51"/>
      <c r="G35" s="51"/>
      <c r="H35" s="51"/>
    </row>
    <row r="36" spans="2:8" ht="12" customHeight="1">
      <c r="B36" s="49" t="s">
        <v>330</v>
      </c>
      <c r="C36" s="49"/>
      <c r="D36" s="55"/>
      <c r="E36" s="51"/>
      <c r="F36" s="51"/>
      <c r="G36" s="51"/>
      <c r="H36" s="51"/>
    </row>
    <row r="37" spans="2:8" ht="12" customHeight="1">
      <c r="B37" s="49" t="s">
        <v>331</v>
      </c>
      <c r="C37" s="49"/>
      <c r="D37" s="55"/>
      <c r="E37" s="51">
        <v>0</v>
      </c>
      <c r="F37" s="51">
        <v>-5474</v>
      </c>
      <c r="G37" s="51">
        <v>0</v>
      </c>
      <c r="H37" s="51">
        <f>SUM(D37:G37)</f>
        <v>-5474</v>
      </c>
    </row>
    <row r="38" spans="2:8" ht="6" customHeight="1">
      <c r="B38" s="49"/>
      <c r="C38" s="49"/>
      <c r="D38" s="55"/>
      <c r="E38" s="51"/>
      <c r="F38" s="51"/>
      <c r="G38" s="51"/>
      <c r="H38" s="51"/>
    </row>
    <row r="39" spans="2:8" ht="13.5" thickBot="1">
      <c r="B39" s="49" t="str">
        <f>+B23</f>
        <v>At 30 June 2004</v>
      </c>
      <c r="C39" s="49"/>
      <c r="D39" s="55"/>
      <c r="E39" s="52">
        <f>SUM(E30:E38)</f>
        <v>190535</v>
      </c>
      <c r="F39" s="52">
        <f>SUM(F30:F38)</f>
        <v>375</v>
      </c>
      <c r="G39" s="52">
        <f>SUM(G30:G38)</f>
        <v>2955</v>
      </c>
      <c r="H39" s="52">
        <f>SUM(H30:H38)</f>
        <v>193865</v>
      </c>
    </row>
    <row r="40" spans="2:8" ht="12.75">
      <c r="B40" s="49"/>
      <c r="C40" s="49"/>
      <c r="D40" s="51"/>
      <c r="E40" s="51"/>
      <c r="F40" s="51"/>
      <c r="G40" s="51"/>
      <c r="H40" s="51"/>
    </row>
    <row r="41" spans="2:8" ht="12.75">
      <c r="B41" s="49"/>
      <c r="C41" s="49"/>
      <c r="D41" s="51"/>
      <c r="E41" s="51"/>
      <c r="F41" s="51"/>
      <c r="G41" s="51"/>
      <c r="H41" s="51"/>
    </row>
    <row r="42" spans="2:8" ht="12.75">
      <c r="B42" s="49"/>
      <c r="C42" s="49"/>
      <c r="D42" s="51"/>
      <c r="E42" s="51"/>
      <c r="F42" s="51"/>
      <c r="G42" s="51"/>
      <c r="H42" s="51"/>
    </row>
    <row r="43" spans="2:8" ht="12.75">
      <c r="B43" s="49"/>
      <c r="C43" s="49"/>
      <c r="D43" s="51"/>
      <c r="E43" s="51"/>
      <c r="F43" s="51"/>
      <c r="G43" s="51"/>
      <c r="H43" s="51"/>
    </row>
    <row r="44" spans="2:8" ht="12.75">
      <c r="B44" s="46" t="s">
        <v>158</v>
      </c>
      <c r="C44" s="49"/>
      <c r="D44" s="51"/>
      <c r="E44" s="51"/>
      <c r="F44" s="51"/>
      <c r="G44" s="51"/>
      <c r="H44" s="51"/>
    </row>
    <row r="45" spans="2:8" ht="12.75">
      <c r="B45" s="46"/>
      <c r="C45" s="49"/>
      <c r="D45" s="51"/>
      <c r="E45" s="51"/>
      <c r="F45" s="51"/>
      <c r="G45" s="51"/>
      <c r="H45" s="51"/>
    </row>
    <row r="46" spans="2:8" ht="12.75">
      <c r="B46" s="49"/>
      <c r="C46" s="49"/>
      <c r="D46" s="50" t="s">
        <v>143</v>
      </c>
      <c r="E46" s="50"/>
      <c r="F46" s="50" t="s">
        <v>144</v>
      </c>
      <c r="G46" s="50" t="s">
        <v>145</v>
      </c>
      <c r="H46" s="50"/>
    </row>
    <row r="47" spans="2:8" ht="12.75">
      <c r="B47" s="49"/>
      <c r="C47" s="49"/>
      <c r="D47" s="50" t="s">
        <v>146</v>
      </c>
      <c r="E47" s="50" t="s">
        <v>147</v>
      </c>
      <c r="F47" s="50" t="s">
        <v>148</v>
      </c>
      <c r="G47" s="50" t="s">
        <v>149</v>
      </c>
      <c r="H47" s="50" t="s">
        <v>150</v>
      </c>
    </row>
    <row r="48" spans="2:8" ht="12.75">
      <c r="B48" s="49"/>
      <c r="C48" s="49"/>
      <c r="D48" s="50" t="s">
        <v>13</v>
      </c>
      <c r="E48" s="50" t="s">
        <v>13</v>
      </c>
      <c r="F48" s="50" t="s">
        <v>13</v>
      </c>
      <c r="G48" s="50" t="s">
        <v>13</v>
      </c>
      <c r="H48" s="50" t="s">
        <v>13</v>
      </c>
    </row>
    <row r="49" spans="2:8" ht="6" customHeight="1">
      <c r="B49" s="49"/>
      <c r="C49" s="49"/>
      <c r="D49" s="49"/>
      <c r="E49" s="49"/>
      <c r="F49" s="49"/>
      <c r="G49" s="49"/>
      <c r="H49" s="49"/>
    </row>
    <row r="50" spans="2:8" ht="12.75">
      <c r="B50" s="49" t="s">
        <v>159</v>
      </c>
      <c r="C50" s="49"/>
      <c r="D50" s="51">
        <v>508381</v>
      </c>
      <c r="E50" s="51">
        <f>+H62</f>
        <v>202881</v>
      </c>
      <c r="F50" s="51">
        <v>-233884</v>
      </c>
      <c r="G50" s="51">
        <v>-971313</v>
      </c>
      <c r="H50" s="51">
        <f>SUM(D50:G50)</f>
        <v>-493935</v>
      </c>
    </row>
    <row r="51" spans="2:8" ht="14.25" customHeight="1">
      <c r="B51" s="49" t="s">
        <v>160</v>
      </c>
      <c r="C51" s="49"/>
      <c r="D51" s="51"/>
      <c r="E51" s="51"/>
      <c r="F51" s="51"/>
      <c r="G51" s="51">
        <v>-6847</v>
      </c>
      <c r="H51" s="51">
        <f>SUM(D51:G51)</f>
        <v>-6847</v>
      </c>
    </row>
    <row r="52" spans="2:8" ht="12.75">
      <c r="B52" s="49" t="s">
        <v>152</v>
      </c>
      <c r="C52" s="49"/>
      <c r="D52" s="51"/>
      <c r="E52" s="51"/>
      <c r="F52" s="51"/>
      <c r="G52" s="51"/>
      <c r="H52" s="51"/>
    </row>
    <row r="53" spans="2:8" ht="12.75">
      <c r="B53" s="49" t="s">
        <v>338</v>
      </c>
      <c r="C53" s="49"/>
      <c r="D53" s="51">
        <v>0</v>
      </c>
      <c r="E53" s="51">
        <f>H65</f>
        <v>-2499</v>
      </c>
      <c r="F53" s="51">
        <v>0</v>
      </c>
      <c r="G53" s="51">
        <f>pl!L40</f>
        <v>-139609</v>
      </c>
      <c r="H53" s="51">
        <f>SUM(D53:G53)</f>
        <v>-142108</v>
      </c>
    </row>
    <row r="54" spans="2:8" ht="6" customHeight="1">
      <c r="B54" s="49"/>
      <c r="C54" s="49"/>
      <c r="D54" s="51"/>
      <c r="E54" s="51"/>
      <c r="F54" s="51"/>
      <c r="G54" s="51"/>
      <c r="H54" s="51"/>
    </row>
    <row r="55" spans="2:8" ht="13.5" thickBot="1">
      <c r="B55" s="49" t="str">
        <f>"At "&amp;'[2]Customise'!T19&amp;'[2]Customise'!H17-1</f>
        <v>At 30 June 2003</v>
      </c>
      <c r="C55" s="49"/>
      <c r="D55" s="52">
        <f>SUM(D50:D54)</f>
        <v>508381</v>
      </c>
      <c r="E55" s="52">
        <f>SUM(E50:E54)</f>
        <v>200382</v>
      </c>
      <c r="F55" s="52">
        <f>SUM(F50:F54)</f>
        <v>-233884</v>
      </c>
      <c r="G55" s="52">
        <f>SUM(G50:G54)</f>
        <v>-1117769</v>
      </c>
      <c r="H55" s="52">
        <f>SUM(H50:H54)</f>
        <v>-642890</v>
      </c>
    </row>
    <row r="56" spans="2:8" ht="12.75">
      <c r="B56" s="49"/>
      <c r="C56" s="49"/>
      <c r="D56" s="51"/>
      <c r="E56" s="51"/>
      <c r="F56" s="51"/>
      <c r="G56" s="51"/>
      <c r="H56" s="51"/>
    </row>
    <row r="57" spans="2:8" ht="6" customHeight="1">
      <c r="B57" s="49"/>
      <c r="C57" s="49"/>
      <c r="D57" s="51"/>
      <c r="E57" s="51"/>
      <c r="F57" s="51"/>
      <c r="G57" s="51"/>
      <c r="H57" s="51"/>
    </row>
    <row r="58" spans="2:8" ht="12.75">
      <c r="B58" s="46" t="s">
        <v>153</v>
      </c>
      <c r="C58" s="49"/>
      <c r="D58" s="53"/>
      <c r="E58" s="50" t="s">
        <v>143</v>
      </c>
      <c r="F58" s="50" t="s">
        <v>154</v>
      </c>
      <c r="G58" s="50"/>
      <c r="H58" s="50"/>
    </row>
    <row r="59" spans="2:8" ht="12.75">
      <c r="B59" s="49"/>
      <c r="C59" s="49"/>
      <c r="D59" s="53"/>
      <c r="E59" s="50" t="s">
        <v>155</v>
      </c>
      <c r="F59" s="50" t="s">
        <v>156</v>
      </c>
      <c r="G59" s="50" t="s">
        <v>157</v>
      </c>
      <c r="H59" s="50" t="s">
        <v>150</v>
      </c>
    </row>
    <row r="60" spans="2:8" ht="12.75">
      <c r="B60" s="49"/>
      <c r="C60" s="49"/>
      <c r="D60" s="53"/>
      <c r="E60" s="50" t="s">
        <v>13</v>
      </c>
      <c r="F60" s="50" t="s">
        <v>13</v>
      </c>
      <c r="G60" s="50" t="s">
        <v>13</v>
      </c>
      <c r="H60" s="50" t="s">
        <v>13</v>
      </c>
    </row>
    <row r="61" spans="2:8" ht="6" customHeight="1">
      <c r="B61" s="49"/>
      <c r="C61" s="49"/>
      <c r="D61" s="54"/>
      <c r="E61" s="49"/>
      <c r="F61" s="49"/>
      <c r="G61" s="49"/>
      <c r="H61" s="49"/>
    </row>
    <row r="62" spans="2:8" ht="12.75">
      <c r="B62" s="49" t="s">
        <v>159</v>
      </c>
      <c r="C62" s="49"/>
      <c r="D62" s="55"/>
      <c r="E62" s="51">
        <v>190535</v>
      </c>
      <c r="F62" s="51">
        <v>9391</v>
      </c>
      <c r="G62" s="51">
        <v>2955</v>
      </c>
      <c r="H62" s="51">
        <f>SUM(D62:G62)</f>
        <v>202881</v>
      </c>
    </row>
    <row r="63" spans="2:8" ht="6" customHeight="1">
      <c r="B63" s="49"/>
      <c r="C63" s="49"/>
      <c r="D63" s="55"/>
      <c r="E63" s="51"/>
      <c r="F63" s="51"/>
      <c r="G63" s="51"/>
      <c r="H63" s="51"/>
    </row>
    <row r="64" spans="2:8" ht="12.75">
      <c r="B64" s="49" t="s">
        <v>152</v>
      </c>
      <c r="C64" s="49"/>
      <c r="D64" s="55"/>
      <c r="E64" s="51"/>
      <c r="F64" s="51"/>
      <c r="G64" s="51"/>
      <c r="H64" s="51"/>
    </row>
    <row r="65" spans="2:8" ht="12.75">
      <c r="B65" s="49" t="s">
        <v>338</v>
      </c>
      <c r="C65" s="49"/>
      <c r="D65" s="55"/>
      <c r="E65" s="51">
        <v>0</v>
      </c>
      <c r="F65" s="51">
        <v>-2499</v>
      </c>
      <c r="G65" s="51">
        <v>0</v>
      </c>
      <c r="H65" s="51">
        <f>SUM(D65:G65)</f>
        <v>-2499</v>
      </c>
    </row>
    <row r="66" spans="2:8" ht="6" customHeight="1">
      <c r="B66" s="49"/>
      <c r="C66" s="49"/>
      <c r="D66" s="55"/>
      <c r="E66" s="51"/>
      <c r="F66" s="51"/>
      <c r="G66" s="51"/>
      <c r="H66" s="51"/>
    </row>
    <row r="67" spans="2:8" ht="13.5" thickBot="1">
      <c r="B67" s="49" t="str">
        <f>+B55</f>
        <v>At 30 June 2003</v>
      </c>
      <c r="C67" s="49"/>
      <c r="D67" s="55"/>
      <c r="E67" s="52">
        <f>SUM(E62:E66)</f>
        <v>190535</v>
      </c>
      <c r="F67" s="52">
        <f>SUM(F62:F66)</f>
        <v>6892</v>
      </c>
      <c r="G67" s="52">
        <f>SUM(G62:G66)</f>
        <v>2955</v>
      </c>
      <c r="H67" s="52">
        <f>SUM(H62:H66)</f>
        <v>200382</v>
      </c>
    </row>
    <row r="68" spans="2:8" ht="12.75">
      <c r="B68" s="49"/>
      <c r="C68" s="49"/>
      <c r="D68" s="51"/>
      <c r="E68" s="51"/>
      <c r="F68" s="51"/>
      <c r="G68" s="51"/>
      <c r="H68" s="51"/>
    </row>
    <row r="69" spans="2:8" ht="12.75">
      <c r="B69" s="49"/>
      <c r="C69" s="49"/>
      <c r="D69" s="51"/>
      <c r="E69" s="51"/>
      <c r="F69" s="51"/>
      <c r="G69" s="51"/>
      <c r="H69" s="51"/>
    </row>
    <row r="70" spans="2:8" ht="12.75">
      <c r="B70" s="49"/>
      <c r="C70" s="49"/>
      <c r="D70" s="49"/>
      <c r="E70" s="49"/>
      <c r="F70" s="49"/>
      <c r="G70" s="49"/>
      <c r="H70" s="49"/>
    </row>
    <row r="71" spans="2:8" ht="12.75">
      <c r="B71" s="56" t="s">
        <v>161</v>
      </c>
      <c r="C71" s="56" t="s">
        <v>162</v>
      </c>
      <c r="D71" s="49"/>
      <c r="E71" s="49"/>
      <c r="F71" s="49"/>
      <c r="G71" s="49"/>
      <c r="H71" s="49"/>
    </row>
    <row r="72" spans="2:8" ht="12.75">
      <c r="B72" s="56" t="s">
        <v>163</v>
      </c>
      <c r="C72" s="56" t="s">
        <v>164</v>
      </c>
      <c r="D72" s="49"/>
      <c r="E72" s="49"/>
      <c r="F72" s="49"/>
      <c r="G72" s="49"/>
      <c r="H72" s="49"/>
    </row>
    <row r="73" spans="2:8" ht="12.75">
      <c r="B73" s="49"/>
      <c r="C73" s="49"/>
      <c r="D73" s="49"/>
      <c r="E73" s="49"/>
      <c r="F73" s="49"/>
      <c r="G73" s="49"/>
      <c r="H73" s="49"/>
    </row>
    <row r="74" spans="2:8" ht="12.75">
      <c r="B74" s="49"/>
      <c r="C74" s="49"/>
      <c r="D74" s="49"/>
      <c r="E74" s="49"/>
      <c r="F74" s="49"/>
      <c r="G74" s="49"/>
      <c r="H74" s="49"/>
    </row>
    <row r="75" spans="2:8" ht="12.75">
      <c r="B75" s="49"/>
      <c r="C75" s="49"/>
      <c r="D75" s="49"/>
      <c r="E75" s="49"/>
      <c r="F75" s="49"/>
      <c r="G75" s="49"/>
      <c r="H75" s="49"/>
    </row>
    <row r="76" spans="2:8" ht="12.75">
      <c r="B76" s="49"/>
      <c r="C76" s="49"/>
      <c r="D76" s="49"/>
      <c r="E76" s="49"/>
      <c r="F76" s="49"/>
      <c r="G76" s="49"/>
      <c r="H76" s="49"/>
    </row>
    <row r="77" spans="2:8" ht="12.75">
      <c r="B77" s="46" t="s">
        <v>165</v>
      </c>
      <c r="C77" s="49"/>
      <c r="D77" s="49"/>
      <c r="E77" s="49"/>
      <c r="F77" s="49"/>
      <c r="G77" s="49"/>
      <c r="H77" s="49"/>
    </row>
    <row r="78" spans="2:8" ht="12.75">
      <c r="B78" s="46" t="s">
        <v>140</v>
      </c>
      <c r="C78" s="49"/>
      <c r="D78" s="49"/>
      <c r="E78" s="49"/>
      <c r="F78" s="49"/>
      <c r="G78" s="49"/>
      <c r="H78" s="49"/>
    </row>
    <row r="79" spans="2:8" ht="12.75">
      <c r="B79" s="49"/>
      <c r="C79" s="49"/>
      <c r="D79" s="49"/>
      <c r="E79" s="49"/>
      <c r="F79" s="49"/>
      <c r="G79" s="49"/>
      <c r="H79" s="49"/>
    </row>
    <row r="80" spans="2:8" ht="12.75">
      <c r="B80" s="49"/>
      <c r="C80" s="49"/>
      <c r="D80" s="49"/>
      <c r="E80" s="49"/>
      <c r="F80" s="49"/>
      <c r="G80" s="49"/>
      <c r="H80" s="49"/>
    </row>
  </sheetData>
  <printOptions/>
  <pageMargins left="0.75" right="0.25" top="0.75" bottom="0.75" header="0.5" footer="0"/>
  <pageSetup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dimension ref="A1:W260"/>
  <sheetViews>
    <sheetView tabSelected="1" workbookViewId="0" topLeftCell="A248">
      <selection activeCell="A88" sqref="A1:U16384"/>
    </sheetView>
  </sheetViews>
  <sheetFormatPr defaultColWidth="9.140625" defaultRowHeight="12.75"/>
  <cols>
    <col min="1" max="1" width="5.140625" style="58" customWidth="1"/>
    <col min="2" max="2" width="3.7109375" style="58" customWidth="1"/>
    <col min="3" max="3" width="1.1484375" style="58" customWidth="1"/>
    <col min="4" max="4" width="12.28125" style="58" customWidth="1"/>
    <col min="5" max="5" width="4.8515625" style="58" customWidth="1"/>
    <col min="6" max="6" width="2.8515625" style="58" customWidth="1"/>
    <col min="7" max="7" width="0.5625" style="58" customWidth="1"/>
    <col min="8" max="8" width="5.57421875" style="58" customWidth="1"/>
    <col min="9" max="9" width="0.5625" style="58" customWidth="1"/>
    <col min="10" max="10" width="16.140625" style="58" customWidth="1"/>
    <col min="11" max="11" width="0.71875" style="58" customWidth="1"/>
    <col min="12" max="12" width="11.57421875" style="58" customWidth="1"/>
    <col min="13" max="13" width="0.5625" style="58" customWidth="1"/>
    <col min="14" max="14" width="4.421875" style="58" customWidth="1"/>
    <col min="15" max="15" width="0.2890625" style="58" customWidth="1"/>
    <col min="16" max="16" width="12.421875" style="58" customWidth="1"/>
    <col min="17" max="17" width="0.5625" style="58" customWidth="1"/>
    <col min="18" max="18" width="3.7109375" style="58" customWidth="1"/>
    <col min="19" max="19" width="0.5625" style="58" customWidth="1"/>
    <col min="20" max="20" width="1.7109375" style="58" customWidth="1"/>
    <col min="21" max="21" width="0.71875" style="58" customWidth="1"/>
    <col min="22" max="22" width="9.8515625" style="58" customWidth="1"/>
    <col min="23" max="16384" width="9.140625" style="58" customWidth="1"/>
  </cols>
  <sheetData>
    <row r="1" ht="12.75">
      <c r="B1" s="59" t="str">
        <f>+'[1]Equity'!B1</f>
        <v>OLYMPIA INDUSTRIES BERHAD</v>
      </c>
    </row>
    <row r="2" ht="12.75">
      <c r="B2" s="60" t="str">
        <f>+'[1]Equity'!B2</f>
        <v>(Company no. 63026-U)</v>
      </c>
    </row>
    <row r="3" ht="12.75">
      <c r="B3" s="61" t="s">
        <v>166</v>
      </c>
    </row>
    <row r="4" ht="12.75">
      <c r="B4" s="61"/>
    </row>
    <row r="5" ht="12.75">
      <c r="B5" s="61"/>
    </row>
    <row r="7" spans="1:2" ht="12.75">
      <c r="A7" s="62" t="s">
        <v>167</v>
      </c>
      <c r="B7" s="61" t="s">
        <v>168</v>
      </c>
    </row>
    <row r="8" spans="1:2" ht="12.75">
      <c r="A8" s="62"/>
      <c r="B8" s="61"/>
    </row>
    <row r="10" spans="1:2" ht="12.75">
      <c r="A10" s="63" t="s">
        <v>169</v>
      </c>
      <c r="B10" s="64" t="s">
        <v>170</v>
      </c>
    </row>
    <row r="11" spans="1:20" ht="12.75">
      <c r="A11" s="65"/>
      <c r="B11" s="66" t="s">
        <v>171</v>
      </c>
      <c r="C11" s="66"/>
      <c r="D11" s="66"/>
      <c r="E11" s="66"/>
      <c r="F11" s="66"/>
      <c r="G11" s="66"/>
      <c r="H11" s="66"/>
      <c r="I11" s="66"/>
      <c r="J11" s="66"/>
      <c r="K11" s="66"/>
      <c r="L11" s="66"/>
      <c r="M11" s="66"/>
      <c r="N11" s="66"/>
      <c r="O11" s="66"/>
      <c r="P11" s="66"/>
      <c r="Q11" s="66"/>
      <c r="R11" s="66"/>
      <c r="S11" s="66"/>
      <c r="T11" s="66"/>
    </row>
    <row r="12" spans="1:20" ht="12.75">
      <c r="A12" s="65"/>
      <c r="B12" s="66" t="s">
        <v>172</v>
      </c>
      <c r="C12" s="66"/>
      <c r="D12" s="66"/>
      <c r="E12" s="66"/>
      <c r="F12" s="66"/>
      <c r="G12" s="66"/>
      <c r="H12" s="66"/>
      <c r="I12" s="66"/>
      <c r="J12" s="66"/>
      <c r="K12" s="66"/>
      <c r="L12" s="66"/>
      <c r="M12" s="66"/>
      <c r="N12" s="66"/>
      <c r="O12" s="66"/>
      <c r="P12" s="66"/>
      <c r="Q12" s="66"/>
      <c r="R12" s="66"/>
      <c r="S12" s="66"/>
      <c r="T12" s="66"/>
    </row>
    <row r="13" spans="1:20" ht="12.75">
      <c r="A13" s="65"/>
      <c r="B13" s="66"/>
      <c r="C13" s="66"/>
      <c r="D13" s="66"/>
      <c r="E13" s="66"/>
      <c r="F13" s="66"/>
      <c r="G13" s="66"/>
      <c r="H13" s="66"/>
      <c r="I13" s="66"/>
      <c r="J13" s="66"/>
      <c r="K13" s="66"/>
      <c r="L13" s="66"/>
      <c r="M13" s="66"/>
      <c r="N13" s="66"/>
      <c r="O13" s="66"/>
      <c r="P13" s="66"/>
      <c r="Q13" s="66"/>
      <c r="R13" s="66"/>
      <c r="S13" s="66"/>
      <c r="T13" s="66"/>
    </row>
    <row r="14" spans="1:20" ht="12.75">
      <c r="A14" s="65"/>
      <c r="B14" s="66" t="s">
        <v>173</v>
      </c>
      <c r="C14" s="66"/>
      <c r="D14" s="66"/>
      <c r="E14" s="66"/>
      <c r="F14" s="66"/>
      <c r="G14" s="66"/>
      <c r="H14" s="66"/>
      <c r="I14" s="66"/>
      <c r="J14" s="66"/>
      <c r="K14" s="66"/>
      <c r="L14" s="66"/>
      <c r="M14" s="66"/>
      <c r="N14" s="66"/>
      <c r="O14" s="66"/>
      <c r="P14" s="66"/>
      <c r="Q14" s="66"/>
      <c r="R14" s="66"/>
      <c r="S14" s="66"/>
      <c r="T14" s="66"/>
    </row>
    <row r="15" spans="1:20" ht="12.75">
      <c r="A15" s="65"/>
      <c r="B15" s="66" t="s">
        <v>174</v>
      </c>
      <c r="C15" s="66"/>
      <c r="D15" s="66"/>
      <c r="E15" s="66"/>
      <c r="F15" s="66"/>
      <c r="G15" s="66"/>
      <c r="H15" s="66"/>
      <c r="I15" s="66"/>
      <c r="J15" s="66"/>
      <c r="K15" s="66"/>
      <c r="L15" s="66"/>
      <c r="M15" s="66"/>
      <c r="N15" s="66"/>
      <c r="O15" s="66"/>
      <c r="P15" s="66"/>
      <c r="Q15" s="66"/>
      <c r="R15" s="66"/>
      <c r="S15" s="66"/>
      <c r="T15" s="66"/>
    </row>
    <row r="16" spans="1:20" ht="12.75">
      <c r="A16" s="65"/>
      <c r="B16" s="66" t="s">
        <v>175</v>
      </c>
      <c r="C16" s="66"/>
      <c r="D16" s="66"/>
      <c r="E16" s="66"/>
      <c r="F16" s="66"/>
      <c r="G16" s="66"/>
      <c r="H16" s="66"/>
      <c r="I16" s="66"/>
      <c r="J16" s="66"/>
      <c r="K16" s="66"/>
      <c r="L16" s="66"/>
      <c r="M16" s="66"/>
      <c r="N16" s="66"/>
      <c r="O16" s="66"/>
      <c r="P16" s="66"/>
      <c r="Q16" s="66"/>
      <c r="R16" s="66"/>
      <c r="S16" s="66"/>
      <c r="T16" s="66"/>
    </row>
    <row r="17" spans="1:20" ht="12.75">
      <c r="A17" s="65"/>
      <c r="B17" s="66" t="s">
        <v>176</v>
      </c>
      <c r="C17" s="66"/>
      <c r="D17" s="66"/>
      <c r="E17" s="66"/>
      <c r="F17" s="66"/>
      <c r="G17" s="66"/>
      <c r="H17" s="66"/>
      <c r="I17" s="66"/>
      <c r="J17" s="66"/>
      <c r="K17" s="66"/>
      <c r="L17" s="66"/>
      <c r="M17" s="66"/>
      <c r="N17" s="66"/>
      <c r="O17" s="66"/>
      <c r="P17" s="66"/>
      <c r="Q17" s="66"/>
      <c r="R17" s="66"/>
      <c r="S17" s="66"/>
      <c r="T17" s="66"/>
    </row>
    <row r="18" spans="1:20" ht="12.75">
      <c r="A18" s="65"/>
      <c r="B18" s="66"/>
      <c r="C18" s="66"/>
      <c r="D18" s="66"/>
      <c r="E18" s="66"/>
      <c r="F18" s="66"/>
      <c r="G18" s="66"/>
      <c r="H18" s="66"/>
      <c r="I18" s="66"/>
      <c r="J18" s="66"/>
      <c r="K18" s="66"/>
      <c r="L18" s="66"/>
      <c r="M18" s="66"/>
      <c r="N18" s="66"/>
      <c r="O18" s="66"/>
      <c r="P18" s="66"/>
      <c r="Q18" s="66"/>
      <c r="R18" s="66"/>
      <c r="S18" s="66"/>
      <c r="T18" s="66"/>
    </row>
    <row r="19" spans="1:20" ht="12.75">
      <c r="A19" s="65"/>
      <c r="B19" s="66" t="s">
        <v>177</v>
      </c>
      <c r="C19" s="66"/>
      <c r="D19" s="66"/>
      <c r="E19" s="66"/>
      <c r="F19" s="66"/>
      <c r="G19" s="66"/>
      <c r="H19" s="66"/>
      <c r="I19" s="66"/>
      <c r="J19" s="66"/>
      <c r="K19" s="66"/>
      <c r="L19" s="66"/>
      <c r="M19" s="66"/>
      <c r="N19" s="66"/>
      <c r="O19" s="66"/>
      <c r="P19" s="66"/>
      <c r="Q19" s="66"/>
      <c r="R19" s="66"/>
      <c r="S19" s="66"/>
      <c r="T19" s="66"/>
    </row>
    <row r="20" spans="1:20" ht="12.75">
      <c r="A20" s="65"/>
      <c r="B20" s="66" t="s">
        <v>178</v>
      </c>
      <c r="C20" s="66"/>
      <c r="D20" s="66"/>
      <c r="E20" s="66"/>
      <c r="F20" s="66"/>
      <c r="G20" s="66"/>
      <c r="H20" s="66"/>
      <c r="I20" s="66"/>
      <c r="J20" s="66"/>
      <c r="K20" s="66"/>
      <c r="L20" s="66"/>
      <c r="M20" s="66"/>
      <c r="N20" s="66"/>
      <c r="O20" s="66"/>
      <c r="P20" s="66"/>
      <c r="Q20" s="66"/>
      <c r="R20" s="66"/>
      <c r="S20" s="66"/>
      <c r="T20" s="66"/>
    </row>
    <row r="21" spans="1:20" ht="12.75">
      <c r="A21" s="65"/>
      <c r="B21" s="66" t="s">
        <v>179</v>
      </c>
      <c r="C21" s="66"/>
      <c r="D21" s="66"/>
      <c r="E21" s="66"/>
      <c r="F21" s="66"/>
      <c r="G21" s="66"/>
      <c r="H21" s="66"/>
      <c r="I21" s="66"/>
      <c r="J21" s="66"/>
      <c r="K21" s="66"/>
      <c r="L21" s="66"/>
      <c r="M21" s="66"/>
      <c r="N21" s="66"/>
      <c r="O21" s="66"/>
      <c r="P21" s="66"/>
      <c r="Q21" s="66"/>
      <c r="R21" s="66"/>
      <c r="S21" s="66"/>
      <c r="T21" s="66"/>
    </row>
    <row r="22" spans="1:20" ht="12.75">
      <c r="A22" s="65"/>
      <c r="B22" s="66"/>
      <c r="C22" s="66"/>
      <c r="D22" s="66"/>
      <c r="E22" s="66"/>
      <c r="F22" s="66"/>
      <c r="G22" s="66"/>
      <c r="H22" s="66"/>
      <c r="I22" s="66"/>
      <c r="J22" s="66"/>
      <c r="K22" s="66"/>
      <c r="L22" s="66"/>
      <c r="M22" s="66"/>
      <c r="N22" s="66"/>
      <c r="O22" s="66"/>
      <c r="P22" s="66"/>
      <c r="Q22" s="66"/>
      <c r="R22" s="66"/>
      <c r="S22" s="66"/>
      <c r="T22" s="66"/>
    </row>
    <row r="23" spans="1:20" ht="12.75">
      <c r="A23" s="65"/>
      <c r="B23" s="66" t="s">
        <v>180</v>
      </c>
      <c r="C23" s="66"/>
      <c r="D23" s="66"/>
      <c r="E23" s="66"/>
      <c r="F23" s="66"/>
      <c r="G23" s="66"/>
      <c r="H23" s="66"/>
      <c r="I23" s="66"/>
      <c r="J23" s="66"/>
      <c r="K23" s="66"/>
      <c r="L23" s="66"/>
      <c r="M23" s="66"/>
      <c r="N23" s="66"/>
      <c r="O23" s="66"/>
      <c r="P23" s="66"/>
      <c r="Q23" s="66"/>
      <c r="R23" s="66"/>
      <c r="S23" s="66"/>
      <c r="T23" s="66"/>
    </row>
    <row r="24" spans="1:20" ht="12.75">
      <c r="A24" s="65"/>
      <c r="B24" s="66" t="s">
        <v>181</v>
      </c>
      <c r="C24" s="66"/>
      <c r="D24" s="66"/>
      <c r="E24" s="66"/>
      <c r="F24" s="66"/>
      <c r="G24" s="66"/>
      <c r="H24" s="66"/>
      <c r="I24" s="66"/>
      <c r="J24" s="66"/>
      <c r="K24" s="66"/>
      <c r="L24" s="66"/>
      <c r="M24" s="66"/>
      <c r="N24" s="66"/>
      <c r="O24" s="66"/>
      <c r="P24" s="66"/>
      <c r="Q24" s="66"/>
      <c r="R24" s="66"/>
      <c r="S24" s="66"/>
      <c r="T24" s="66"/>
    </row>
    <row r="25" spans="1:20" ht="12.75">
      <c r="A25" s="65"/>
      <c r="B25" s="66"/>
      <c r="C25" s="66"/>
      <c r="D25" s="66"/>
      <c r="E25" s="66"/>
      <c r="F25" s="66"/>
      <c r="G25" s="66"/>
      <c r="H25" s="66"/>
      <c r="I25" s="66"/>
      <c r="J25" s="66"/>
      <c r="K25" s="66"/>
      <c r="L25" s="66"/>
      <c r="M25" s="66"/>
      <c r="N25" s="66"/>
      <c r="O25" s="66"/>
      <c r="P25" s="66"/>
      <c r="Q25" s="66"/>
      <c r="R25" s="66"/>
      <c r="S25" s="66"/>
      <c r="T25" s="66"/>
    </row>
    <row r="26" spans="1:20" ht="12.75">
      <c r="A26" s="65"/>
      <c r="B26" s="66"/>
      <c r="C26" s="66"/>
      <c r="D26" s="66"/>
      <c r="E26" s="66"/>
      <c r="F26" s="66"/>
      <c r="G26" s="66"/>
      <c r="H26" s="66"/>
      <c r="I26" s="66"/>
      <c r="J26" s="66"/>
      <c r="K26" s="66"/>
      <c r="L26" s="66"/>
      <c r="M26" s="66"/>
      <c r="N26" s="66"/>
      <c r="O26" s="66"/>
      <c r="P26" s="66"/>
      <c r="Q26" s="66"/>
      <c r="R26" s="66"/>
      <c r="S26" s="66"/>
      <c r="T26" s="66"/>
    </row>
    <row r="27" spans="1:2" ht="12.75">
      <c r="A27" s="63" t="s">
        <v>182</v>
      </c>
      <c r="B27" s="64" t="s">
        <v>183</v>
      </c>
    </row>
    <row r="28" spans="1:2" ht="12.75">
      <c r="A28" s="67"/>
      <c r="B28" s="68" t="s">
        <v>184</v>
      </c>
    </row>
    <row r="29" spans="1:2" ht="12.75">
      <c r="A29" s="67"/>
      <c r="B29" s="68"/>
    </row>
    <row r="30" ht="12.75">
      <c r="A30" s="65"/>
    </row>
    <row r="31" spans="1:2" ht="12.75">
      <c r="A31" s="63" t="s">
        <v>185</v>
      </c>
      <c r="B31" s="69" t="s">
        <v>186</v>
      </c>
    </row>
    <row r="32" spans="1:2" ht="12.75">
      <c r="A32" s="67"/>
      <c r="B32" s="68" t="s">
        <v>187</v>
      </c>
    </row>
    <row r="33" spans="1:2" ht="12.75">
      <c r="A33" s="67"/>
      <c r="B33" s="68"/>
    </row>
    <row r="34" ht="12.75">
      <c r="A34" s="65"/>
    </row>
    <row r="35" spans="1:2" ht="12.75">
      <c r="A35" s="63" t="s">
        <v>188</v>
      </c>
      <c r="B35" s="64" t="s">
        <v>189</v>
      </c>
    </row>
    <row r="36" spans="1:2" ht="12.75">
      <c r="A36" s="65"/>
      <c r="B36" s="68" t="s">
        <v>190</v>
      </c>
    </row>
    <row r="37" spans="1:2" ht="12.75">
      <c r="A37" s="65"/>
      <c r="B37" s="68" t="s">
        <v>191</v>
      </c>
    </row>
    <row r="38" spans="1:2" ht="12.75">
      <c r="A38" s="65"/>
      <c r="B38" s="68"/>
    </row>
    <row r="39" spans="1:10" ht="12.75">
      <c r="A39" s="65"/>
      <c r="B39" s="68"/>
      <c r="I39" s="70"/>
      <c r="J39" s="70"/>
    </row>
    <row r="40" spans="1:2" ht="12.75">
      <c r="A40" s="63" t="s">
        <v>192</v>
      </c>
      <c r="B40" s="64" t="s">
        <v>193</v>
      </c>
    </row>
    <row r="41" spans="1:2" ht="12.75">
      <c r="A41" s="67"/>
      <c r="B41" s="68" t="s">
        <v>194</v>
      </c>
    </row>
    <row r="42" spans="1:2" ht="12.75">
      <c r="A42" s="67"/>
      <c r="B42" s="68" t="s">
        <v>195</v>
      </c>
    </row>
    <row r="43" spans="1:2" ht="12.75">
      <c r="A43" s="67"/>
      <c r="B43" s="68" t="s">
        <v>196</v>
      </c>
    </row>
    <row r="44" spans="1:2" ht="12.75">
      <c r="A44" s="67"/>
      <c r="B44" s="68"/>
    </row>
    <row r="45" ht="12.75">
      <c r="A45" s="65"/>
    </row>
    <row r="46" spans="1:2" ht="12.75">
      <c r="A46" s="63" t="s">
        <v>197</v>
      </c>
      <c r="B46" s="64" t="s">
        <v>198</v>
      </c>
    </row>
    <row r="47" spans="1:2" ht="12.75">
      <c r="A47" s="67"/>
      <c r="B47" s="71" t="s">
        <v>199</v>
      </c>
    </row>
    <row r="48" spans="1:2" ht="12.75">
      <c r="A48" s="67"/>
      <c r="B48" s="71" t="s">
        <v>200</v>
      </c>
    </row>
    <row r="49" spans="1:2" ht="12.75">
      <c r="A49" s="67"/>
      <c r="B49" s="71" t="s">
        <v>201</v>
      </c>
    </row>
    <row r="50" spans="1:2" ht="12.75">
      <c r="A50" s="67"/>
      <c r="B50" s="71"/>
    </row>
    <row r="51" ht="12.75">
      <c r="A51" s="65"/>
    </row>
    <row r="52" spans="1:2" ht="12.75">
      <c r="A52" s="63" t="s">
        <v>202</v>
      </c>
      <c r="B52" s="64" t="s">
        <v>203</v>
      </c>
    </row>
    <row r="53" spans="1:2" ht="12.75">
      <c r="A53" s="67"/>
      <c r="B53" s="71" t="s">
        <v>204</v>
      </c>
    </row>
    <row r="54" ht="12.75">
      <c r="A54" s="65"/>
    </row>
    <row r="55" spans="1:2" ht="12.75">
      <c r="A55" s="72" t="s">
        <v>205</v>
      </c>
      <c r="B55" s="59" t="s">
        <v>206</v>
      </c>
    </row>
    <row r="56" spans="1:16" ht="12.75">
      <c r="A56" s="72"/>
      <c r="B56" s="59"/>
      <c r="L56" s="73" t="s">
        <v>207</v>
      </c>
      <c r="P56" s="74" t="s">
        <v>208</v>
      </c>
    </row>
    <row r="57" spans="1:16" ht="12.75">
      <c r="A57" s="72"/>
      <c r="B57" s="59"/>
      <c r="L57" s="73" t="s">
        <v>10</v>
      </c>
      <c r="P57" s="74" t="s">
        <v>10</v>
      </c>
    </row>
    <row r="58" spans="9:22" ht="15">
      <c r="I58" s="74"/>
      <c r="J58" s="74"/>
      <c r="K58" s="75"/>
      <c r="L58" s="76" t="str">
        <f>+L152</f>
        <v>30 June 2004</v>
      </c>
      <c r="M58" s="74"/>
      <c r="P58" s="77" t="s">
        <v>209</v>
      </c>
      <c r="V58"/>
    </row>
    <row r="59" spans="2:22" ht="12.75">
      <c r="B59" s="64" t="s">
        <v>210</v>
      </c>
      <c r="I59" s="74"/>
      <c r="J59" s="74"/>
      <c r="K59" s="75"/>
      <c r="L59" s="73" t="s">
        <v>13</v>
      </c>
      <c r="M59" s="74"/>
      <c r="P59" s="73" t="s">
        <v>13</v>
      </c>
      <c r="V59"/>
    </row>
    <row r="60" spans="3:22" ht="12.75">
      <c r="C60" s="58" t="s">
        <v>211</v>
      </c>
      <c r="I60" s="74"/>
      <c r="J60" s="74"/>
      <c r="K60" s="75"/>
      <c r="L60" s="2">
        <v>13604</v>
      </c>
      <c r="M60" s="78"/>
      <c r="N60" s="1"/>
      <c r="O60" s="1"/>
      <c r="P60" s="12">
        <f>10299-106-1440</f>
        <v>8753</v>
      </c>
      <c r="V60"/>
    </row>
    <row r="61" spans="3:22" ht="12.75">
      <c r="C61" s="58" t="s">
        <v>212</v>
      </c>
      <c r="I61" s="74"/>
      <c r="J61" s="74"/>
      <c r="K61" s="75"/>
      <c r="L61" s="2">
        <v>6816</v>
      </c>
      <c r="M61" s="78"/>
      <c r="N61" s="1"/>
      <c r="O61" s="1"/>
      <c r="P61" s="12">
        <f>15659-431</f>
        <v>15228</v>
      </c>
      <c r="V61"/>
    </row>
    <row r="62" spans="3:22" ht="12.75">
      <c r="C62" s="58" t="s">
        <v>213</v>
      </c>
      <c r="I62" s="74"/>
      <c r="J62" s="74"/>
      <c r="K62" s="75"/>
      <c r="L62" s="2">
        <v>22667</v>
      </c>
      <c r="M62" s="78"/>
      <c r="N62" s="1"/>
      <c r="O62" s="1"/>
      <c r="P62" s="12">
        <v>34955</v>
      </c>
      <c r="V62"/>
    </row>
    <row r="63" spans="3:22" ht="12.75">
      <c r="C63" s="58" t="s">
        <v>214</v>
      </c>
      <c r="I63" s="74"/>
      <c r="J63" s="74"/>
      <c r="K63" s="75"/>
      <c r="L63" s="2">
        <v>88827</v>
      </c>
      <c r="M63" s="78"/>
      <c r="N63" s="1"/>
      <c r="O63" s="1"/>
      <c r="P63" s="12">
        <f>84468-4643</f>
        <v>79825</v>
      </c>
      <c r="V63"/>
    </row>
    <row r="64" spans="3:22" ht="12.75">
      <c r="C64" s="58" t="s">
        <v>215</v>
      </c>
      <c r="I64" s="74"/>
      <c r="J64" s="74"/>
      <c r="K64" s="75"/>
      <c r="L64" s="37">
        <v>84043</v>
      </c>
      <c r="M64" s="78"/>
      <c r="N64" s="1"/>
      <c r="O64" s="1"/>
      <c r="P64" s="79">
        <f>64709-1-567-141-297</f>
        <v>63703</v>
      </c>
      <c r="V64"/>
    </row>
    <row r="65" spans="9:22" ht="12.75">
      <c r="I65" s="74"/>
      <c r="J65" s="74"/>
      <c r="K65" s="75"/>
      <c r="L65" s="12">
        <f>SUM(L60:L64)</f>
        <v>215957</v>
      </c>
      <c r="M65" s="78"/>
      <c r="N65" s="1"/>
      <c r="O65" s="1"/>
      <c r="P65" s="12">
        <f>SUM(P60:P64)</f>
        <v>202464</v>
      </c>
      <c r="V65"/>
    </row>
    <row r="66" spans="3:22" ht="12.75">
      <c r="C66" s="58" t="s">
        <v>216</v>
      </c>
      <c r="I66" s="74"/>
      <c r="J66" s="74"/>
      <c r="K66" s="75"/>
      <c r="L66" s="12">
        <v>-7892</v>
      </c>
      <c r="M66" s="78"/>
      <c r="N66" s="1"/>
      <c r="O66" s="1"/>
      <c r="P66" s="12">
        <f>-15592+106+1440+431+4643+567+141+297</f>
        <v>-7967</v>
      </c>
      <c r="V66"/>
    </row>
    <row r="67" spans="9:22" ht="13.5" thickBot="1">
      <c r="I67" s="74"/>
      <c r="J67" s="74"/>
      <c r="K67" s="75"/>
      <c r="L67" s="80">
        <f>SUM(L65:L66)</f>
        <v>208065</v>
      </c>
      <c r="M67" s="78"/>
      <c r="N67" s="1"/>
      <c r="O67" s="1"/>
      <c r="P67" s="80">
        <f>SUM(P65:P66)</f>
        <v>194497</v>
      </c>
      <c r="V67"/>
    </row>
    <row r="68" spans="9:22" ht="13.5" thickTop="1">
      <c r="I68" s="74"/>
      <c r="J68" s="74"/>
      <c r="K68" s="75"/>
      <c r="L68" s="1"/>
      <c r="M68" s="78"/>
      <c r="N68" s="1"/>
      <c r="O68" s="1"/>
      <c r="P68" s="12"/>
      <c r="V68"/>
    </row>
    <row r="69" spans="2:23" ht="12.75">
      <c r="B69" s="64" t="s">
        <v>217</v>
      </c>
      <c r="I69" s="74"/>
      <c r="J69" s="74"/>
      <c r="K69" s="75"/>
      <c r="L69" s="1"/>
      <c r="M69" s="78"/>
      <c r="N69" s="1"/>
      <c r="O69" s="1"/>
      <c r="P69" s="12"/>
      <c r="V69" s="57"/>
      <c r="W69" s="81"/>
    </row>
    <row r="70" spans="3:23" ht="12.75">
      <c r="C70" s="58" t="s">
        <v>211</v>
      </c>
      <c r="I70" s="74"/>
      <c r="J70" s="74"/>
      <c r="K70" s="75"/>
      <c r="L70" s="19">
        <v>-4560</v>
      </c>
      <c r="M70" s="78"/>
      <c r="N70" s="1"/>
      <c r="O70" s="1"/>
      <c r="P70" s="12">
        <f>-5166-2490</f>
        <v>-7656</v>
      </c>
      <c r="V70" s="82"/>
      <c r="W70" s="82"/>
    </row>
    <row r="71" spans="3:23" ht="12.75">
      <c r="C71" s="58" t="s">
        <v>212</v>
      </c>
      <c r="I71" s="74"/>
      <c r="J71" s="74"/>
      <c r="K71" s="75"/>
      <c r="L71" s="19">
        <v>-627</v>
      </c>
      <c r="M71" s="78"/>
      <c r="N71" s="1"/>
      <c r="O71" s="1"/>
      <c r="P71" s="12">
        <f>614-229</f>
        <v>385</v>
      </c>
      <c r="V71" s="82"/>
      <c r="W71" s="82"/>
    </row>
    <row r="72" spans="3:23" ht="12.75">
      <c r="C72" s="58" t="s">
        <v>213</v>
      </c>
      <c r="I72" s="74"/>
      <c r="J72" s="74"/>
      <c r="K72" s="75"/>
      <c r="L72" s="19">
        <v>-1328</v>
      </c>
      <c r="M72" s="78"/>
      <c r="N72" s="1"/>
      <c r="O72" s="1"/>
      <c r="P72" s="12">
        <f>-16407-656</f>
        <v>-17063</v>
      </c>
      <c r="V72" s="82"/>
      <c r="W72" s="82"/>
    </row>
    <row r="73" spans="3:23" ht="12.75">
      <c r="C73" s="58" t="s">
        <v>214</v>
      </c>
      <c r="I73" s="74"/>
      <c r="J73" s="74"/>
      <c r="K73" s="75"/>
      <c r="L73" s="19">
        <v>1199</v>
      </c>
      <c r="M73" s="78"/>
      <c r="N73" s="1"/>
      <c r="O73" s="1"/>
      <c r="P73" s="12">
        <f>3905-750</f>
        <v>3155</v>
      </c>
      <c r="V73" s="82"/>
      <c r="W73" s="82"/>
    </row>
    <row r="74" spans="3:23" ht="12.75">
      <c r="C74" s="58" t="s">
        <v>215</v>
      </c>
      <c r="I74" s="74"/>
      <c r="J74" s="74"/>
      <c r="K74" s="75"/>
      <c r="L74" s="37">
        <v>10540</v>
      </c>
      <c r="M74" s="78"/>
      <c r="N74" s="1"/>
      <c r="O74" s="1"/>
      <c r="P74" s="79">
        <f>-14585-936-615+1</f>
        <v>-16135</v>
      </c>
      <c r="V74" s="82"/>
      <c r="W74" s="82"/>
    </row>
    <row r="75" spans="9:23" ht="12.75">
      <c r="I75" s="74"/>
      <c r="J75" s="74"/>
      <c r="K75" s="75"/>
      <c r="L75" s="12">
        <f>SUM(L70:L74)</f>
        <v>5224</v>
      </c>
      <c r="M75" s="78"/>
      <c r="N75" s="1"/>
      <c r="O75" s="1"/>
      <c r="P75" s="12">
        <f>SUM(P70:P74)</f>
        <v>-37314</v>
      </c>
      <c r="V75" s="83"/>
      <c r="W75" s="83"/>
    </row>
    <row r="76" spans="3:23" ht="12.75">
      <c r="C76" s="68" t="s">
        <v>218</v>
      </c>
      <c r="I76" s="74"/>
      <c r="J76" s="74"/>
      <c r="K76" s="75"/>
      <c r="L76" s="12">
        <v>-95722</v>
      </c>
      <c r="M76" s="78"/>
      <c r="N76" s="1"/>
      <c r="O76" s="1"/>
      <c r="P76" s="12">
        <v>-103989</v>
      </c>
      <c r="V76" s="57"/>
      <c r="W76" s="81"/>
    </row>
    <row r="77" spans="3:23" ht="12.75">
      <c r="C77" s="58" t="s">
        <v>111</v>
      </c>
      <c r="I77" s="74"/>
      <c r="J77" s="74"/>
      <c r="K77" s="75"/>
      <c r="L77" s="42">
        <v>1256</v>
      </c>
      <c r="M77" s="84"/>
      <c r="N77" s="36"/>
      <c r="O77" s="36"/>
      <c r="P77" s="42">
        <v>1216</v>
      </c>
      <c r="V77" s="57"/>
      <c r="W77" s="81"/>
    </row>
    <row r="78" spans="3:23" ht="12.75">
      <c r="C78" s="58" t="s">
        <v>219</v>
      </c>
      <c r="I78" s="74"/>
      <c r="J78" s="74"/>
      <c r="K78" s="75"/>
      <c r="L78" s="79">
        <v>234</v>
      </c>
      <c r="M78" s="78"/>
      <c r="N78" s="1"/>
      <c r="O78" s="1"/>
      <c r="P78" s="79">
        <v>3</v>
      </c>
      <c r="V78" s="57"/>
      <c r="W78" s="81"/>
    </row>
    <row r="79" spans="3:22" ht="12.75">
      <c r="C79" s="58" t="s">
        <v>220</v>
      </c>
      <c r="I79" s="74"/>
      <c r="J79" s="74"/>
      <c r="K79" s="75"/>
      <c r="L79" s="12">
        <f>SUM(L75:L78)</f>
        <v>-89008</v>
      </c>
      <c r="M79" s="78"/>
      <c r="N79" s="1"/>
      <c r="O79" s="1"/>
      <c r="P79" s="12">
        <f>SUM(P75:P78)</f>
        <v>-140084</v>
      </c>
      <c r="V79"/>
    </row>
    <row r="80" spans="3:22" ht="12.75">
      <c r="C80" s="58" t="s">
        <v>221</v>
      </c>
      <c r="I80" s="74"/>
      <c r="J80" s="74"/>
      <c r="K80" s="75"/>
      <c r="L80" s="12">
        <v>-566</v>
      </c>
      <c r="M80" s="78"/>
      <c r="N80" s="1"/>
      <c r="O80" s="1"/>
      <c r="P80" s="12">
        <f>+'[1]pl'!P36</f>
        <v>-521</v>
      </c>
      <c r="V80"/>
    </row>
    <row r="81" spans="3:22" ht="13.5" thickBot="1">
      <c r="C81" s="58" t="s">
        <v>222</v>
      </c>
      <c r="I81" s="74"/>
      <c r="J81" s="74"/>
      <c r="K81" s="75"/>
      <c r="L81" s="80">
        <f>SUM(L79:L80)</f>
        <v>-89574</v>
      </c>
      <c r="M81" s="78"/>
      <c r="N81" s="1"/>
      <c r="O81" s="1"/>
      <c r="P81" s="80">
        <f>SUM(P79:P80)</f>
        <v>-140605</v>
      </c>
      <c r="V81"/>
    </row>
    <row r="82" spans="9:22" ht="13.5" thickTop="1">
      <c r="I82" s="74"/>
      <c r="J82" s="74"/>
      <c r="K82" s="75"/>
      <c r="M82" s="74"/>
      <c r="P82" s="85"/>
      <c r="V82"/>
    </row>
    <row r="83" ht="15" customHeight="1"/>
    <row r="84" spans="1:2" ht="12.75">
      <c r="A84" s="72" t="s">
        <v>223</v>
      </c>
      <c r="B84" s="69" t="s">
        <v>224</v>
      </c>
    </row>
    <row r="85" spans="1:2" ht="12.75">
      <c r="A85" s="63"/>
      <c r="B85" s="68" t="s">
        <v>225</v>
      </c>
    </row>
    <row r="86" spans="1:2" ht="12.75">
      <c r="A86" s="63"/>
      <c r="B86" s="58" t="s">
        <v>226</v>
      </c>
    </row>
    <row r="87" ht="12.75">
      <c r="A87" s="63"/>
    </row>
    <row r="88" ht="12.75">
      <c r="A88" s="63"/>
    </row>
    <row r="89" spans="1:2" ht="12.75">
      <c r="A89" s="63" t="s">
        <v>227</v>
      </c>
      <c r="B89" s="69" t="s">
        <v>228</v>
      </c>
    </row>
    <row r="90" spans="1:2" ht="12.75">
      <c r="A90" s="86"/>
      <c r="B90" s="68" t="s">
        <v>229</v>
      </c>
    </row>
    <row r="91" spans="1:2" ht="12.75">
      <c r="A91" s="86"/>
      <c r="B91" s="68"/>
    </row>
    <row r="92" ht="12.75">
      <c r="A92" s="63"/>
    </row>
    <row r="93" spans="1:2" ht="12.75">
      <c r="A93" s="63" t="s">
        <v>230</v>
      </c>
      <c r="B93" s="69" t="s">
        <v>231</v>
      </c>
    </row>
    <row r="94" spans="1:22" ht="12.75">
      <c r="A94" s="63"/>
      <c r="B94" s="15" t="s">
        <v>232</v>
      </c>
      <c r="C94" s="1"/>
      <c r="D94" s="1"/>
      <c r="E94" s="1"/>
      <c r="F94" s="1"/>
      <c r="G94" s="1"/>
      <c r="H94" s="1"/>
      <c r="I94" s="1"/>
      <c r="J94" s="1"/>
      <c r="K94" s="1"/>
      <c r="L94" s="1"/>
      <c r="M94" s="1"/>
      <c r="N94" s="1"/>
      <c r="O94" s="1"/>
      <c r="P94" s="1"/>
      <c r="Q94" s="1"/>
      <c r="R94" s="1"/>
      <c r="S94" s="1"/>
      <c r="T94" s="1"/>
      <c r="U94" s="1"/>
      <c r="V94" s="1"/>
    </row>
    <row r="95" spans="1:22" ht="12.75">
      <c r="A95" s="63"/>
      <c r="B95" s="15" t="s">
        <v>233</v>
      </c>
      <c r="C95" s="1"/>
      <c r="D95" s="1"/>
      <c r="E95" s="1"/>
      <c r="F95" s="1"/>
      <c r="G95" s="1"/>
      <c r="H95" s="1"/>
      <c r="I95" s="1"/>
      <c r="J95" s="1"/>
      <c r="K95" s="1"/>
      <c r="L95" s="1"/>
      <c r="M95" s="1"/>
      <c r="N95" s="1"/>
      <c r="O95" s="1"/>
      <c r="P95" s="1"/>
      <c r="Q95" s="1"/>
      <c r="R95" s="1"/>
      <c r="S95" s="1"/>
      <c r="T95" s="1"/>
      <c r="U95" s="1"/>
      <c r="V95" s="1"/>
    </row>
    <row r="96" spans="1:22" ht="12.75">
      <c r="A96" s="63"/>
      <c r="B96" s="15" t="s">
        <v>337</v>
      </c>
      <c r="C96" s="1"/>
      <c r="D96" s="1"/>
      <c r="E96" s="1"/>
      <c r="F96" s="1"/>
      <c r="G96" s="1"/>
      <c r="H96" s="1"/>
      <c r="I96" s="1"/>
      <c r="J96" s="1"/>
      <c r="K96" s="1"/>
      <c r="L96" s="1"/>
      <c r="M96" s="1"/>
      <c r="N96" s="1"/>
      <c r="O96" s="1"/>
      <c r="P96" s="1"/>
      <c r="Q96" s="1"/>
      <c r="R96" s="1"/>
      <c r="S96" s="1"/>
      <c r="T96" s="1"/>
      <c r="U96" s="1"/>
      <c r="V96" s="1"/>
    </row>
    <row r="97" spans="1:22" ht="12.75">
      <c r="A97" s="63"/>
      <c r="B97" s="15"/>
      <c r="C97" s="1"/>
      <c r="D97" s="1"/>
      <c r="E97" s="1"/>
      <c r="F97" s="1"/>
      <c r="G97" s="1"/>
      <c r="H97" s="1"/>
      <c r="I97" s="1"/>
      <c r="J97" s="1"/>
      <c r="K97" s="1"/>
      <c r="L97" s="1"/>
      <c r="M97" s="1"/>
      <c r="N97" s="1"/>
      <c r="O97" s="1"/>
      <c r="P97" s="1"/>
      <c r="Q97" s="1"/>
      <c r="R97" s="1"/>
      <c r="S97" s="1"/>
      <c r="T97" s="1"/>
      <c r="U97" s="1"/>
      <c r="V97" s="1"/>
    </row>
    <row r="98" spans="1:2" ht="12.75">
      <c r="A98" s="63"/>
      <c r="B98" s="68" t="s">
        <v>340</v>
      </c>
    </row>
    <row r="99" spans="1:2" ht="12.75">
      <c r="A99" s="63"/>
      <c r="B99" s="68" t="s">
        <v>341</v>
      </c>
    </row>
    <row r="100" spans="1:2" ht="12.75">
      <c r="A100" s="63"/>
      <c r="B100" s="68" t="s">
        <v>342</v>
      </c>
    </row>
    <row r="101" spans="1:2" ht="12.75">
      <c r="A101" s="63"/>
      <c r="B101" s="68"/>
    </row>
    <row r="102" spans="1:2" ht="12.75">
      <c r="A102" s="63"/>
      <c r="B102" s="58" t="s">
        <v>234</v>
      </c>
    </row>
    <row r="103" ht="12.75">
      <c r="A103" s="63"/>
    </row>
    <row r="104" ht="12.75">
      <c r="A104" s="63"/>
    </row>
    <row r="105" spans="1:2" ht="12.75">
      <c r="A105" s="63" t="s">
        <v>235</v>
      </c>
      <c r="B105" s="64" t="s">
        <v>236</v>
      </c>
    </row>
    <row r="106" spans="1:2" ht="15" customHeight="1">
      <c r="A106" s="59"/>
      <c r="B106" s="68" t="s">
        <v>237</v>
      </c>
    </row>
    <row r="107" spans="1:2" ht="15" customHeight="1">
      <c r="A107" s="59"/>
      <c r="B107" s="68"/>
    </row>
    <row r="108" spans="1:2" ht="12.75">
      <c r="A108" s="59"/>
      <c r="B108" s="71"/>
    </row>
    <row r="109" spans="1:2" ht="12.75">
      <c r="A109" s="63" t="s">
        <v>238</v>
      </c>
      <c r="B109" s="64" t="s">
        <v>239</v>
      </c>
    </row>
    <row r="110" spans="1:2" ht="12.75">
      <c r="A110" s="59"/>
      <c r="B110" s="68" t="s">
        <v>240</v>
      </c>
    </row>
    <row r="111" spans="1:2" ht="6" customHeight="1">
      <c r="A111" s="59"/>
      <c r="B111" s="71"/>
    </row>
    <row r="112" spans="1:12" ht="12.75">
      <c r="A112" s="59"/>
      <c r="B112" s="71"/>
      <c r="L112" s="74" t="s">
        <v>13</v>
      </c>
    </row>
    <row r="113" spans="1:12" ht="12.75">
      <c r="A113" s="59"/>
      <c r="B113" s="68" t="s">
        <v>241</v>
      </c>
      <c r="L113" s="87"/>
    </row>
    <row r="114" spans="1:12" ht="12.75">
      <c r="A114" s="59"/>
      <c r="B114" s="71"/>
      <c r="C114" s="58" t="s">
        <v>242</v>
      </c>
      <c r="L114" s="24">
        <v>0</v>
      </c>
    </row>
    <row r="115" spans="1:12" ht="12.75">
      <c r="A115" s="59"/>
      <c r="B115" s="68" t="s">
        <v>243</v>
      </c>
      <c r="L115" s="1"/>
    </row>
    <row r="116" spans="1:12" ht="12.75">
      <c r="A116" s="59"/>
      <c r="B116" s="71"/>
      <c r="C116" s="58" t="s">
        <v>60</v>
      </c>
      <c r="L116" s="2">
        <v>2302</v>
      </c>
    </row>
    <row r="117" spans="1:12" ht="12.75">
      <c r="A117" s="59"/>
      <c r="B117" s="71"/>
      <c r="C117" s="58" t="s">
        <v>242</v>
      </c>
      <c r="L117" s="2">
        <v>1198</v>
      </c>
    </row>
    <row r="118" spans="1:12" ht="13.5" thickBot="1">
      <c r="A118" s="59"/>
      <c r="B118" s="71"/>
      <c r="L118" s="39">
        <f>SUM(L113:L117)</f>
        <v>3500</v>
      </c>
    </row>
    <row r="119" spans="1:2" ht="12.75">
      <c r="A119" s="59"/>
      <c r="B119" s="71"/>
    </row>
    <row r="120" spans="1:2" ht="12.75">
      <c r="A120" s="88" t="s">
        <v>244</v>
      </c>
      <c r="B120" s="89" t="s">
        <v>245</v>
      </c>
    </row>
    <row r="121" spans="1:2" ht="12.75">
      <c r="A121" s="88"/>
      <c r="B121" s="89"/>
    </row>
    <row r="122" ht="12.75">
      <c r="A122" s="64"/>
    </row>
    <row r="123" spans="1:2" ht="12.75">
      <c r="A123" s="63" t="s">
        <v>246</v>
      </c>
      <c r="B123" s="59" t="s">
        <v>247</v>
      </c>
    </row>
    <row r="124" spans="1:22" ht="12.75">
      <c r="A124" s="63"/>
      <c r="B124" s="15" t="s">
        <v>248</v>
      </c>
      <c r="C124" s="90"/>
      <c r="D124" s="90"/>
      <c r="E124" s="90"/>
      <c r="F124" s="90"/>
      <c r="G124" s="90"/>
      <c r="H124" s="90"/>
      <c r="I124" s="90"/>
      <c r="J124" s="90"/>
      <c r="K124" s="90"/>
      <c r="L124" s="90"/>
      <c r="M124" s="90"/>
      <c r="N124" s="90"/>
      <c r="O124" s="90"/>
      <c r="P124" s="90"/>
      <c r="Q124" s="90"/>
      <c r="R124" s="90"/>
      <c r="S124" s="90"/>
      <c r="T124" s="90"/>
      <c r="U124" s="1"/>
      <c r="V124" s="1"/>
    </row>
    <row r="125" spans="1:22" ht="12.75">
      <c r="A125" s="63"/>
      <c r="B125" s="15" t="s">
        <v>249</v>
      </c>
      <c r="C125" s="90"/>
      <c r="D125" s="90"/>
      <c r="E125" s="90"/>
      <c r="F125" s="90"/>
      <c r="G125" s="90"/>
      <c r="H125" s="90"/>
      <c r="I125" s="90"/>
      <c r="J125" s="90"/>
      <c r="K125" s="90"/>
      <c r="L125" s="90"/>
      <c r="M125" s="90"/>
      <c r="N125" s="90"/>
      <c r="O125" s="90"/>
      <c r="P125" s="90"/>
      <c r="Q125" s="90"/>
      <c r="R125" s="90"/>
      <c r="S125" s="90"/>
      <c r="T125" s="90"/>
      <c r="U125" s="1"/>
      <c r="V125" s="1"/>
    </row>
    <row r="126" spans="1:22" ht="12.75">
      <c r="A126" s="63"/>
      <c r="B126" s="15" t="s">
        <v>332</v>
      </c>
      <c r="C126" s="90"/>
      <c r="D126" s="90"/>
      <c r="E126" s="90"/>
      <c r="F126" s="90"/>
      <c r="G126" s="90"/>
      <c r="H126" s="90"/>
      <c r="I126" s="90"/>
      <c r="J126" s="90"/>
      <c r="K126" s="90"/>
      <c r="L126" s="90"/>
      <c r="M126" s="90"/>
      <c r="N126" s="90"/>
      <c r="O126" s="90"/>
      <c r="P126" s="90"/>
      <c r="Q126" s="90"/>
      <c r="R126" s="90"/>
      <c r="S126" s="90"/>
      <c r="T126" s="90"/>
      <c r="U126" s="1"/>
      <c r="V126" s="1"/>
    </row>
    <row r="127" spans="1:22" ht="12.75">
      <c r="A127" s="63"/>
      <c r="B127" s="15" t="s">
        <v>333</v>
      </c>
      <c r="C127" s="90"/>
      <c r="D127" s="90"/>
      <c r="E127" s="90"/>
      <c r="F127" s="90"/>
      <c r="G127" s="90"/>
      <c r="H127" s="90"/>
      <c r="I127" s="90"/>
      <c r="J127" s="90"/>
      <c r="K127" s="90"/>
      <c r="L127" s="90"/>
      <c r="M127" s="90"/>
      <c r="N127" s="90"/>
      <c r="O127" s="90"/>
      <c r="P127" s="90"/>
      <c r="Q127" s="90"/>
      <c r="R127" s="90"/>
      <c r="S127" s="90"/>
      <c r="T127" s="90"/>
      <c r="U127" s="1"/>
      <c r="V127" s="1"/>
    </row>
    <row r="128" spans="1:22" ht="12.75">
      <c r="A128" s="63"/>
      <c r="B128" s="15" t="s">
        <v>334</v>
      </c>
      <c r="C128" s="90"/>
      <c r="D128" s="90"/>
      <c r="E128" s="90"/>
      <c r="F128" s="90"/>
      <c r="G128" s="90"/>
      <c r="H128" s="90"/>
      <c r="I128" s="90"/>
      <c r="J128" s="90"/>
      <c r="K128" s="90"/>
      <c r="L128" s="90"/>
      <c r="M128" s="90"/>
      <c r="N128" s="90"/>
      <c r="O128" s="90"/>
      <c r="P128" s="90"/>
      <c r="Q128" s="90"/>
      <c r="R128" s="90"/>
      <c r="S128" s="90"/>
      <c r="T128" s="90"/>
      <c r="U128" s="1"/>
      <c r="V128" s="1"/>
    </row>
    <row r="129" spans="1:20" ht="12.75">
      <c r="A129" s="63"/>
      <c r="B129" s="15" t="s">
        <v>335</v>
      </c>
      <c r="C129" s="90"/>
      <c r="D129" s="90"/>
      <c r="E129" s="90"/>
      <c r="F129" s="90"/>
      <c r="G129" s="90"/>
      <c r="H129" s="90"/>
      <c r="I129" s="90"/>
      <c r="J129" s="90"/>
      <c r="K129" s="90"/>
      <c r="L129" s="90"/>
      <c r="M129" s="90"/>
      <c r="N129" s="90"/>
      <c r="O129" s="90"/>
      <c r="P129" s="90"/>
      <c r="Q129" s="90"/>
      <c r="R129" s="90"/>
      <c r="S129" s="90"/>
      <c r="T129" s="90"/>
    </row>
    <row r="130" spans="1:20" ht="12.75">
      <c r="A130" s="63"/>
      <c r="B130" s="15"/>
      <c r="C130" s="90"/>
      <c r="D130" s="90"/>
      <c r="E130" s="90"/>
      <c r="F130" s="90"/>
      <c r="G130" s="90"/>
      <c r="H130" s="90"/>
      <c r="I130" s="90"/>
      <c r="J130" s="90"/>
      <c r="K130" s="90"/>
      <c r="L130" s="90"/>
      <c r="M130" s="90"/>
      <c r="N130" s="90"/>
      <c r="O130" s="90"/>
      <c r="P130" s="90"/>
      <c r="Q130" s="90"/>
      <c r="R130" s="90"/>
      <c r="S130" s="90"/>
      <c r="T130" s="90"/>
    </row>
    <row r="131" spans="1:20" ht="12.75">
      <c r="A131" s="63"/>
      <c r="B131" s="15"/>
      <c r="C131" s="90"/>
      <c r="D131" s="90"/>
      <c r="E131" s="90"/>
      <c r="F131" s="90"/>
      <c r="G131" s="90"/>
      <c r="H131" s="90"/>
      <c r="I131" s="90"/>
      <c r="J131" s="90"/>
      <c r="K131" s="90"/>
      <c r="L131" s="90"/>
      <c r="M131" s="90"/>
      <c r="N131" s="90"/>
      <c r="O131" s="90"/>
      <c r="P131" s="90"/>
      <c r="Q131" s="90"/>
      <c r="R131" s="90"/>
      <c r="S131" s="90"/>
      <c r="T131" s="90"/>
    </row>
    <row r="132" spans="1:20" ht="12.75">
      <c r="A132" s="63" t="s">
        <v>250</v>
      </c>
      <c r="B132" s="5" t="s">
        <v>251</v>
      </c>
      <c r="C132" s="1"/>
      <c r="D132" s="1"/>
      <c r="E132" s="1"/>
      <c r="F132" s="1"/>
      <c r="G132" s="1"/>
      <c r="H132" s="1"/>
      <c r="I132" s="1"/>
      <c r="J132" s="1"/>
      <c r="K132" s="1"/>
      <c r="L132" s="1"/>
      <c r="M132" s="1"/>
      <c r="N132" s="1"/>
      <c r="O132" s="1"/>
      <c r="P132" s="1"/>
      <c r="Q132" s="1"/>
      <c r="R132" s="1"/>
      <c r="S132" s="1"/>
      <c r="T132" s="1"/>
    </row>
    <row r="133" spans="1:23" ht="12.75">
      <c r="A133" s="86"/>
      <c r="B133" s="90" t="s">
        <v>336</v>
      </c>
      <c r="C133" s="90"/>
      <c r="D133" s="90"/>
      <c r="E133" s="90"/>
      <c r="F133" s="90"/>
      <c r="G133" s="90"/>
      <c r="H133" s="90"/>
      <c r="I133" s="90"/>
      <c r="J133" s="90"/>
      <c r="K133" s="90"/>
      <c r="L133" s="90"/>
      <c r="M133" s="90"/>
      <c r="N133" s="90"/>
      <c r="O133" s="90"/>
      <c r="P133" s="90"/>
      <c r="Q133" s="90"/>
      <c r="R133" s="90"/>
      <c r="S133" s="90"/>
      <c r="T133" s="90"/>
      <c r="U133" s="1"/>
      <c r="V133" s="1"/>
      <c r="W133" s="1"/>
    </row>
    <row r="134" spans="1:23" ht="12.75">
      <c r="A134" s="86"/>
      <c r="B134" s="90" t="s">
        <v>252</v>
      </c>
      <c r="C134" s="90"/>
      <c r="D134" s="90"/>
      <c r="E134" s="90"/>
      <c r="F134" s="90"/>
      <c r="G134" s="90"/>
      <c r="H134" s="90"/>
      <c r="I134" s="90"/>
      <c r="J134" s="90"/>
      <c r="K134" s="90"/>
      <c r="L134" s="90"/>
      <c r="M134" s="90"/>
      <c r="N134" s="90"/>
      <c r="O134" s="90"/>
      <c r="P134" s="90"/>
      <c r="Q134" s="90"/>
      <c r="R134" s="90"/>
      <c r="S134" s="90"/>
      <c r="T134" s="90"/>
      <c r="U134" s="1"/>
      <c r="V134" s="1"/>
      <c r="W134" s="1"/>
    </row>
    <row r="135" spans="1:23" ht="12.75">
      <c r="A135" s="86"/>
      <c r="B135" s="90" t="s">
        <v>253</v>
      </c>
      <c r="C135" s="90"/>
      <c r="D135" s="90"/>
      <c r="E135" s="90"/>
      <c r="F135" s="90"/>
      <c r="G135" s="90"/>
      <c r="H135" s="90"/>
      <c r="I135" s="90"/>
      <c r="J135" s="90"/>
      <c r="K135" s="90"/>
      <c r="L135" s="90"/>
      <c r="M135" s="90"/>
      <c r="N135" s="90"/>
      <c r="O135" s="90"/>
      <c r="P135" s="90"/>
      <c r="Q135" s="90"/>
      <c r="R135" s="90"/>
      <c r="S135" s="90"/>
      <c r="T135" s="90"/>
      <c r="U135" s="1"/>
      <c r="V135" s="1"/>
      <c r="W135" s="1"/>
    </row>
    <row r="136" spans="1:23" ht="12.75">
      <c r="A136" s="86"/>
      <c r="B136" s="90"/>
      <c r="C136" s="90"/>
      <c r="D136" s="90"/>
      <c r="E136" s="90"/>
      <c r="F136" s="90"/>
      <c r="G136" s="90"/>
      <c r="H136" s="90"/>
      <c r="I136" s="90"/>
      <c r="J136" s="90"/>
      <c r="K136" s="90"/>
      <c r="L136" s="90"/>
      <c r="M136" s="90"/>
      <c r="N136" s="90"/>
      <c r="O136" s="90"/>
      <c r="P136" s="90"/>
      <c r="Q136" s="90"/>
      <c r="R136" s="90"/>
      <c r="S136" s="90"/>
      <c r="T136" s="90"/>
      <c r="U136" s="1"/>
      <c r="V136" s="1"/>
      <c r="W136" s="1"/>
    </row>
    <row r="137" spans="1:20" ht="12.75">
      <c r="A137" s="86"/>
      <c r="B137" s="66"/>
      <c r="C137" s="66"/>
      <c r="D137" s="66"/>
      <c r="E137" s="66"/>
      <c r="F137" s="66"/>
      <c r="G137" s="66"/>
      <c r="H137" s="66"/>
      <c r="I137" s="66"/>
      <c r="J137" s="66"/>
      <c r="K137" s="66"/>
      <c r="L137" s="66"/>
      <c r="M137" s="66"/>
      <c r="N137" s="66"/>
      <c r="O137" s="66"/>
      <c r="P137" s="66"/>
      <c r="Q137" s="66"/>
      <c r="R137" s="66"/>
      <c r="S137" s="66"/>
      <c r="T137" s="66"/>
    </row>
    <row r="138" spans="1:2" ht="12.75">
      <c r="A138" s="63" t="s">
        <v>254</v>
      </c>
      <c r="B138" s="59" t="s">
        <v>255</v>
      </c>
    </row>
    <row r="139" spans="1:22" ht="12.75">
      <c r="A139" s="86"/>
      <c r="B139" s="15" t="s">
        <v>256</v>
      </c>
      <c r="C139" s="1"/>
      <c r="D139" s="1"/>
      <c r="E139" s="1"/>
      <c r="F139" s="1"/>
      <c r="G139" s="1"/>
      <c r="H139" s="1"/>
      <c r="I139" s="1"/>
      <c r="J139" s="1"/>
      <c r="K139" s="1"/>
      <c r="L139" s="1"/>
      <c r="M139" s="1"/>
      <c r="N139" s="1"/>
      <c r="O139" s="1"/>
      <c r="P139" s="1"/>
      <c r="Q139" s="1"/>
      <c r="R139" s="1"/>
      <c r="S139" s="1"/>
      <c r="T139" s="1"/>
      <c r="U139" s="1"/>
      <c r="V139" s="1"/>
    </row>
    <row r="140" spans="1:22" ht="12.75">
      <c r="A140" s="86"/>
      <c r="B140" s="15" t="s">
        <v>257</v>
      </c>
      <c r="C140" s="1"/>
      <c r="D140" s="1"/>
      <c r="E140" s="1"/>
      <c r="F140" s="1"/>
      <c r="G140" s="1"/>
      <c r="H140" s="1"/>
      <c r="I140" s="1"/>
      <c r="J140" s="1"/>
      <c r="K140" s="1"/>
      <c r="L140" s="1"/>
      <c r="M140" s="1"/>
      <c r="N140" s="1"/>
      <c r="O140" s="1"/>
      <c r="P140" s="1"/>
      <c r="Q140" s="1"/>
      <c r="R140" s="1"/>
      <c r="S140" s="1"/>
      <c r="T140" s="1"/>
      <c r="U140" s="1"/>
      <c r="V140" s="1"/>
    </row>
    <row r="141" spans="1:22" ht="12.75">
      <c r="A141" s="86"/>
      <c r="B141" s="11" t="s">
        <v>258</v>
      </c>
      <c r="C141" s="1"/>
      <c r="D141" s="1"/>
      <c r="E141" s="1"/>
      <c r="F141" s="1"/>
      <c r="G141" s="1"/>
      <c r="H141" s="1"/>
      <c r="I141" s="1"/>
      <c r="J141" s="1"/>
      <c r="K141" s="1"/>
      <c r="L141" s="1"/>
      <c r="M141" s="1"/>
      <c r="N141" s="1"/>
      <c r="O141" s="1"/>
      <c r="P141" s="1"/>
      <c r="Q141" s="1"/>
      <c r="R141" s="1"/>
      <c r="S141" s="1"/>
      <c r="T141" s="1"/>
      <c r="U141" s="1"/>
      <c r="V141" s="1"/>
    </row>
    <row r="142" spans="1:22" ht="12.75">
      <c r="A142" s="86"/>
      <c r="B142" s="11"/>
      <c r="C142" s="1"/>
      <c r="D142" s="1"/>
      <c r="E142" s="1"/>
      <c r="F142" s="1"/>
      <c r="G142" s="1"/>
      <c r="H142" s="1"/>
      <c r="I142" s="1"/>
      <c r="J142" s="1"/>
      <c r="K142" s="1"/>
      <c r="L142" s="1"/>
      <c r="M142" s="1"/>
      <c r="N142" s="1"/>
      <c r="O142" s="1"/>
      <c r="P142" s="1"/>
      <c r="Q142" s="1"/>
      <c r="R142" s="1"/>
      <c r="S142" s="1"/>
      <c r="T142" s="1"/>
      <c r="U142" s="1"/>
      <c r="V142" s="1"/>
    </row>
    <row r="143" ht="12.75">
      <c r="A143" s="63"/>
    </row>
    <row r="144" spans="1:2" ht="12.75">
      <c r="A144" s="63" t="s">
        <v>259</v>
      </c>
      <c r="B144" s="59" t="s">
        <v>260</v>
      </c>
    </row>
    <row r="145" spans="1:2" ht="12.75">
      <c r="A145" s="63"/>
      <c r="B145" s="68" t="s">
        <v>261</v>
      </c>
    </row>
    <row r="146" spans="1:2" ht="12.75">
      <c r="A146" s="63"/>
      <c r="B146" s="68"/>
    </row>
    <row r="147" spans="1:2" ht="12.75">
      <c r="A147" s="63"/>
      <c r="B147" s="68" t="s">
        <v>104</v>
      </c>
    </row>
    <row r="148" spans="1:2" ht="12.75">
      <c r="A148" s="63" t="s">
        <v>262</v>
      </c>
      <c r="B148" s="59" t="s">
        <v>85</v>
      </c>
    </row>
    <row r="149" spans="1:2" ht="12.75">
      <c r="A149" s="63"/>
      <c r="B149" s="68" t="s">
        <v>263</v>
      </c>
    </row>
    <row r="150" spans="1:16" ht="12.75">
      <c r="A150" s="63"/>
      <c r="B150" s="59"/>
      <c r="J150" s="74"/>
      <c r="L150" s="74" t="s">
        <v>7</v>
      </c>
      <c r="P150" s="74" t="s">
        <v>207</v>
      </c>
    </row>
    <row r="151" spans="1:16" ht="12.75">
      <c r="A151" s="63"/>
      <c r="B151" s="59"/>
      <c r="J151" s="91"/>
      <c r="L151" s="91" t="s">
        <v>9</v>
      </c>
      <c r="P151" s="74" t="s">
        <v>10</v>
      </c>
    </row>
    <row r="152" spans="1:16" ht="15">
      <c r="A152" s="63"/>
      <c r="B152" s="59"/>
      <c r="J152" s="77"/>
      <c r="L152" s="77" t="s">
        <v>264</v>
      </c>
      <c r="P152" s="77" t="str">
        <f>+L152</f>
        <v>30 June 2004</v>
      </c>
    </row>
    <row r="153" spans="1:16" ht="12.75">
      <c r="A153" s="63"/>
      <c r="B153" s="59"/>
      <c r="J153" s="74"/>
      <c r="L153" s="74" t="s">
        <v>13</v>
      </c>
      <c r="P153" s="74" t="s">
        <v>13</v>
      </c>
    </row>
    <row r="154" spans="1:3" ht="12.75">
      <c r="A154" s="63"/>
      <c r="B154" s="59"/>
      <c r="C154" s="58" t="s">
        <v>265</v>
      </c>
    </row>
    <row r="155" spans="1:16" ht="12.75">
      <c r="A155" s="63"/>
      <c r="B155" s="59"/>
      <c r="D155" s="58" t="s">
        <v>266</v>
      </c>
      <c r="J155" s="92"/>
      <c r="L155" s="93">
        <v>-120</v>
      </c>
      <c r="M155" s="1"/>
      <c r="N155" s="1"/>
      <c r="O155" s="1"/>
      <c r="P155" s="93">
        <v>-347</v>
      </c>
    </row>
    <row r="156" spans="1:16" ht="12.75">
      <c r="A156" s="63"/>
      <c r="B156" s="59"/>
      <c r="D156" s="58" t="s">
        <v>267</v>
      </c>
      <c r="J156" s="92"/>
      <c r="L156" s="12">
        <v>9</v>
      </c>
      <c r="M156" s="1"/>
      <c r="N156" s="1"/>
      <c r="O156" s="1"/>
      <c r="P156" s="93">
        <v>-13</v>
      </c>
    </row>
    <row r="157" spans="1:16" ht="12.75">
      <c r="A157" s="63"/>
      <c r="B157" s="59"/>
      <c r="C157" s="58" t="s">
        <v>268</v>
      </c>
      <c r="L157" s="12">
        <v>0</v>
      </c>
      <c r="M157" s="12"/>
      <c r="N157" s="12"/>
      <c r="O157" s="12"/>
      <c r="P157" s="12">
        <v>0</v>
      </c>
    </row>
    <row r="158" spans="1:16" ht="12.75">
      <c r="A158" s="63"/>
      <c r="B158" s="59"/>
      <c r="C158" s="58" t="s">
        <v>269</v>
      </c>
      <c r="J158" s="92"/>
      <c r="L158" s="12"/>
      <c r="M158" s="12"/>
      <c r="N158" s="12"/>
      <c r="O158" s="12"/>
      <c r="P158" s="12"/>
    </row>
    <row r="159" spans="1:16" ht="12.75">
      <c r="A159" s="63"/>
      <c r="B159" s="59"/>
      <c r="D159" s="58" t="s">
        <v>266</v>
      </c>
      <c r="J159" s="92"/>
      <c r="L159" s="12">
        <v>-185</v>
      </c>
      <c r="M159" s="12"/>
      <c r="N159" s="12"/>
      <c r="O159" s="12"/>
      <c r="P159" s="12">
        <v>-185</v>
      </c>
    </row>
    <row r="160" spans="1:16" ht="12.75">
      <c r="A160" s="63"/>
      <c r="B160" s="59"/>
      <c r="D160" s="58" t="s">
        <v>267</v>
      </c>
      <c r="J160" s="92"/>
      <c r="L160" s="12">
        <v>-21</v>
      </c>
      <c r="M160" s="12"/>
      <c r="N160" s="12"/>
      <c r="O160" s="12"/>
      <c r="P160" s="12">
        <v>-21</v>
      </c>
    </row>
    <row r="161" spans="1:16" ht="12.75">
      <c r="A161" s="63"/>
      <c r="B161" s="59"/>
      <c r="C161" s="58" t="s">
        <v>270</v>
      </c>
      <c r="L161" s="12">
        <f>+P161</f>
        <v>0</v>
      </c>
      <c r="M161" s="12"/>
      <c r="N161" s="12"/>
      <c r="O161" s="12"/>
      <c r="P161" s="12">
        <f>ROUND(+'[1]Taxation'!AX26/1000,0)</f>
        <v>0</v>
      </c>
    </row>
    <row r="162" spans="1:16" ht="13.5" thickBot="1">
      <c r="A162" s="63"/>
      <c r="B162" s="68"/>
      <c r="L162" s="94">
        <f>SUM(L155:L161)</f>
        <v>-317</v>
      </c>
      <c r="M162" s="1"/>
      <c r="N162" s="1"/>
      <c r="O162" s="1"/>
      <c r="P162" s="94">
        <f>SUM(P155:P161)</f>
        <v>-566</v>
      </c>
    </row>
    <row r="163" spans="1:16" ht="13.5" thickTop="1">
      <c r="A163" s="63"/>
      <c r="B163" s="68"/>
      <c r="I163" s="95"/>
      <c r="P163" s="95"/>
    </row>
    <row r="164" spans="1:11" ht="12.75">
      <c r="A164" s="63"/>
      <c r="B164" s="68" t="s">
        <v>271</v>
      </c>
      <c r="I164" s="95"/>
      <c r="J164" s="95"/>
      <c r="K164" s="95"/>
    </row>
    <row r="165" spans="1:11" ht="12.75">
      <c r="A165" s="63"/>
      <c r="B165" s="68" t="s">
        <v>272</v>
      </c>
      <c r="I165" s="95"/>
      <c r="J165" s="95"/>
      <c r="K165" s="95"/>
    </row>
    <row r="166" spans="1:11" ht="12.75">
      <c r="A166" s="63"/>
      <c r="B166" s="68" t="s">
        <v>273</v>
      </c>
      <c r="I166" s="95"/>
      <c r="J166" s="95"/>
      <c r="K166" s="95"/>
    </row>
    <row r="167" spans="1:11" ht="12.75">
      <c r="A167" s="63"/>
      <c r="B167" s="68"/>
      <c r="I167" s="95"/>
      <c r="J167" s="95"/>
      <c r="K167" s="95"/>
    </row>
    <row r="168" spans="1:11" ht="12.75">
      <c r="A168" s="63"/>
      <c r="B168" s="68"/>
      <c r="I168" s="95"/>
      <c r="J168" s="95"/>
      <c r="K168" s="95"/>
    </row>
    <row r="169" spans="1:2" ht="12.75">
      <c r="A169" s="63" t="s">
        <v>274</v>
      </c>
      <c r="B169" s="59" t="s">
        <v>275</v>
      </c>
    </row>
    <row r="170" spans="1:2" ht="12.75">
      <c r="A170" s="63"/>
      <c r="B170" s="68" t="s">
        <v>276</v>
      </c>
    </row>
    <row r="171" spans="1:2" ht="12.75">
      <c r="A171" s="63"/>
      <c r="B171" s="68"/>
    </row>
    <row r="172" spans="1:2" ht="12.75">
      <c r="A172" s="63" t="s">
        <v>277</v>
      </c>
      <c r="B172" s="64" t="s">
        <v>278</v>
      </c>
    </row>
    <row r="173" spans="1:2" ht="12.75">
      <c r="A173" s="71"/>
      <c r="B173" s="71" t="s">
        <v>279</v>
      </c>
    </row>
    <row r="174" ht="5.25" customHeight="1"/>
    <row r="175" spans="1:11" ht="12.75">
      <c r="A175" s="71"/>
      <c r="B175" s="71" t="s">
        <v>15</v>
      </c>
      <c r="C175" s="58" t="s">
        <v>280</v>
      </c>
      <c r="K175" s="96"/>
    </row>
    <row r="176" spans="1:16" ht="12.75">
      <c r="A176" s="71"/>
      <c r="B176" s="71"/>
      <c r="L176" s="74" t="s">
        <v>7</v>
      </c>
      <c r="P176" s="74" t="s">
        <v>207</v>
      </c>
    </row>
    <row r="177" spans="1:16" ht="12.75">
      <c r="A177" s="71"/>
      <c r="B177" s="71"/>
      <c r="L177" s="91" t="s">
        <v>9</v>
      </c>
      <c r="P177" s="74" t="s">
        <v>10</v>
      </c>
    </row>
    <row r="178" spans="1:16" ht="15">
      <c r="A178" s="71"/>
      <c r="B178" s="71"/>
      <c r="J178" s="97"/>
      <c r="L178" s="77" t="str">
        <f>+L152</f>
        <v>30 June 2004</v>
      </c>
      <c r="P178" s="77" t="str">
        <f>+P152</f>
        <v>30 June 2004</v>
      </c>
    </row>
    <row r="179" spans="1:16" ht="12.75">
      <c r="A179" s="71"/>
      <c r="B179" s="71"/>
      <c r="J179" s="73"/>
      <c r="L179" s="73" t="s">
        <v>13</v>
      </c>
      <c r="P179" s="73" t="s">
        <v>13</v>
      </c>
    </row>
    <row r="180" spans="1:16" ht="6" customHeight="1">
      <c r="A180" s="71"/>
      <c r="B180" s="71"/>
      <c r="P180" s="96"/>
    </row>
    <row r="181" spans="1:16" ht="12.75">
      <c r="A181" s="71"/>
      <c r="C181" s="58" t="s">
        <v>281</v>
      </c>
      <c r="J181" s="98"/>
      <c r="L181" s="98">
        <v>0</v>
      </c>
      <c r="P181" s="99">
        <f>+'[1]shares'!F8</f>
        <v>0</v>
      </c>
    </row>
    <row r="182" spans="1:16" ht="12.75">
      <c r="A182" s="71"/>
      <c r="C182" s="58" t="s">
        <v>282</v>
      </c>
      <c r="J182" s="98"/>
      <c r="L182" s="98">
        <v>0</v>
      </c>
      <c r="P182" s="99">
        <v>0</v>
      </c>
    </row>
    <row r="183" spans="1:16" ht="12.75">
      <c r="A183" s="71"/>
      <c r="C183" s="71" t="s">
        <v>283</v>
      </c>
      <c r="J183" s="98"/>
      <c r="L183" s="98">
        <v>0</v>
      </c>
      <c r="P183" s="99">
        <v>0</v>
      </c>
    </row>
    <row r="184" ht="15" customHeight="1"/>
    <row r="185" spans="1:16" ht="12.75">
      <c r="A185" s="71"/>
      <c r="B185" s="71" t="s">
        <v>17</v>
      </c>
      <c r="C185" s="71" t="s">
        <v>284</v>
      </c>
      <c r="P185" s="100"/>
    </row>
    <row r="186" ht="6" customHeight="1"/>
    <row r="187" spans="1:16" ht="12.75">
      <c r="A187" s="71"/>
      <c r="C187" s="58" t="s">
        <v>285</v>
      </c>
      <c r="P187" s="78">
        <v>0</v>
      </c>
    </row>
    <row r="188" spans="1:16" ht="12.75">
      <c r="A188" s="71"/>
      <c r="C188" s="58" t="s">
        <v>286</v>
      </c>
      <c r="P188" s="1"/>
    </row>
    <row r="189" spans="1:16" ht="12.75">
      <c r="A189" s="71"/>
      <c r="C189" s="71" t="s">
        <v>287</v>
      </c>
      <c r="P189" s="101">
        <v>0</v>
      </c>
    </row>
    <row r="190" spans="1:16" ht="12.75">
      <c r="A190" s="71"/>
      <c r="C190" s="58" t="s">
        <v>288</v>
      </c>
      <c r="P190" s="101"/>
    </row>
    <row r="191" spans="3:16" ht="12.75">
      <c r="C191" s="71" t="s">
        <v>289</v>
      </c>
      <c r="O191" s="58">
        <v>4542</v>
      </c>
      <c r="P191" s="99">
        <v>0</v>
      </c>
    </row>
    <row r="192" spans="3:16" ht="12.75">
      <c r="C192" s="71"/>
      <c r="P192" s="99"/>
    </row>
    <row r="193" spans="1:11" ht="12.75">
      <c r="A193" s="72" t="s">
        <v>290</v>
      </c>
      <c r="B193" s="64" t="s">
        <v>291</v>
      </c>
      <c r="K193" s="1"/>
    </row>
    <row r="194" spans="1:22" ht="12.75">
      <c r="A194" s="65"/>
      <c r="B194" s="5" t="s">
        <v>15</v>
      </c>
      <c r="C194" s="11" t="s">
        <v>292</v>
      </c>
      <c r="D194" s="1"/>
      <c r="E194" s="1"/>
      <c r="F194" s="1"/>
      <c r="G194" s="1"/>
      <c r="H194" s="1"/>
      <c r="I194" s="1"/>
      <c r="J194" s="1"/>
      <c r="K194" s="1"/>
      <c r="L194" s="1"/>
      <c r="M194" s="1"/>
      <c r="N194" s="1"/>
      <c r="O194" s="1"/>
      <c r="P194" s="1"/>
      <c r="Q194" s="1"/>
      <c r="R194" s="1"/>
      <c r="S194" s="1"/>
      <c r="T194" s="1"/>
      <c r="U194" s="1"/>
      <c r="V194" s="1"/>
    </row>
    <row r="195" spans="1:22" ht="12.75">
      <c r="A195" s="65"/>
      <c r="B195" s="5"/>
      <c r="C195" s="11"/>
      <c r="D195" s="1"/>
      <c r="E195" s="1"/>
      <c r="F195" s="1"/>
      <c r="G195" s="1"/>
      <c r="H195" s="1"/>
      <c r="I195" s="1"/>
      <c r="J195" s="1"/>
      <c r="K195" s="1"/>
      <c r="L195" s="1"/>
      <c r="M195" s="1"/>
      <c r="N195" s="1"/>
      <c r="O195" s="1"/>
      <c r="P195" s="1"/>
      <c r="Q195" s="1"/>
      <c r="R195" s="1"/>
      <c r="S195" s="1"/>
      <c r="T195" s="1"/>
      <c r="U195" s="1"/>
      <c r="V195" s="1"/>
    </row>
    <row r="196" spans="1:22" ht="51.75" customHeight="1">
      <c r="A196" s="65"/>
      <c r="B196" s="5"/>
      <c r="C196" s="114" t="s">
        <v>293</v>
      </c>
      <c r="D196" s="114"/>
      <c r="E196" s="114"/>
      <c r="F196" s="114"/>
      <c r="G196" s="114"/>
      <c r="H196" s="114"/>
      <c r="I196" s="114"/>
      <c r="J196" s="114"/>
      <c r="K196" s="114"/>
      <c r="L196" s="114"/>
      <c r="M196" s="114"/>
      <c r="N196" s="114"/>
      <c r="O196" s="114"/>
      <c r="P196" s="114"/>
      <c r="Q196" s="114"/>
      <c r="R196" s="114"/>
      <c r="S196" s="114"/>
      <c r="T196" s="114"/>
      <c r="U196" s="114"/>
      <c r="V196" s="1"/>
    </row>
    <row r="197" spans="1:22" ht="80.25" customHeight="1">
      <c r="A197" s="65"/>
      <c r="B197" s="5"/>
      <c r="C197" s="114" t="s">
        <v>294</v>
      </c>
      <c r="D197" s="114"/>
      <c r="E197" s="114"/>
      <c r="F197" s="114"/>
      <c r="G197" s="114"/>
      <c r="H197" s="114"/>
      <c r="I197" s="114"/>
      <c r="J197" s="114"/>
      <c r="K197" s="114"/>
      <c r="L197" s="114"/>
      <c r="M197" s="114"/>
      <c r="N197" s="114"/>
      <c r="O197" s="114"/>
      <c r="P197" s="114"/>
      <c r="Q197" s="114"/>
      <c r="R197" s="114"/>
      <c r="S197" s="114"/>
      <c r="T197" s="114"/>
      <c r="U197" s="114"/>
      <c r="V197" s="1"/>
    </row>
    <row r="198" spans="1:22" ht="130.5" customHeight="1">
      <c r="A198" s="65"/>
      <c r="B198" s="5"/>
      <c r="C198" s="114" t="s">
        <v>295</v>
      </c>
      <c r="D198" s="115"/>
      <c r="E198" s="115"/>
      <c r="F198" s="115"/>
      <c r="G198" s="115"/>
      <c r="H198" s="115"/>
      <c r="I198" s="115"/>
      <c r="J198" s="115"/>
      <c r="K198" s="115"/>
      <c r="L198" s="115"/>
      <c r="M198" s="115"/>
      <c r="N198" s="115"/>
      <c r="O198" s="115"/>
      <c r="P198" s="115"/>
      <c r="Q198" s="115"/>
      <c r="R198" s="115"/>
      <c r="S198" s="115"/>
      <c r="T198" s="115"/>
      <c r="U198" s="115"/>
      <c r="V198" s="1"/>
    </row>
    <row r="199" spans="1:22" ht="12.75">
      <c r="A199" s="65"/>
      <c r="B199" s="5"/>
      <c r="C199" s="15"/>
      <c r="D199" s="1"/>
      <c r="E199" s="1"/>
      <c r="F199" s="1"/>
      <c r="G199" s="1"/>
      <c r="H199" s="1"/>
      <c r="I199" s="1"/>
      <c r="J199" s="1"/>
      <c r="K199" s="1"/>
      <c r="L199" s="1"/>
      <c r="M199" s="1"/>
      <c r="N199" s="1"/>
      <c r="O199" s="1"/>
      <c r="P199" s="1"/>
      <c r="Q199" s="1"/>
      <c r="R199" s="1"/>
      <c r="S199" s="1"/>
      <c r="T199" s="1"/>
      <c r="U199" s="1"/>
      <c r="V199" s="1"/>
    </row>
    <row r="200" spans="1:22" ht="12.75">
      <c r="A200" s="65"/>
      <c r="B200" s="5"/>
      <c r="C200" s="102"/>
      <c r="D200" s="1"/>
      <c r="E200" s="1"/>
      <c r="F200" s="1"/>
      <c r="G200" s="1"/>
      <c r="H200" s="1"/>
      <c r="I200" s="1"/>
      <c r="J200" s="1"/>
      <c r="K200" s="1"/>
      <c r="L200" s="1"/>
      <c r="M200" s="1"/>
      <c r="N200" s="1"/>
      <c r="O200" s="1"/>
      <c r="P200" s="1"/>
      <c r="Q200" s="1"/>
      <c r="R200" s="1"/>
      <c r="S200" s="1"/>
      <c r="T200" s="1"/>
      <c r="U200" s="1"/>
      <c r="V200" s="1"/>
    </row>
    <row r="201" spans="1:22" ht="12.75">
      <c r="A201" s="65"/>
      <c r="B201" s="5" t="s">
        <v>17</v>
      </c>
      <c r="C201" s="15" t="s">
        <v>296</v>
      </c>
      <c r="D201" s="1"/>
      <c r="E201" s="1"/>
      <c r="F201" s="1"/>
      <c r="G201" s="1"/>
      <c r="H201" s="1"/>
      <c r="I201" s="1"/>
      <c r="J201" s="1"/>
      <c r="K201" s="1"/>
      <c r="L201" s="1"/>
      <c r="M201" s="1"/>
      <c r="N201" s="1"/>
      <c r="O201" s="1"/>
      <c r="P201" s="1"/>
      <c r="Q201" s="1"/>
      <c r="R201" s="1"/>
      <c r="S201" s="1"/>
      <c r="T201" s="1"/>
      <c r="U201" s="1"/>
      <c r="V201" s="1"/>
    </row>
    <row r="202" spans="1:22" ht="12.75">
      <c r="A202" s="65"/>
      <c r="B202" s="5"/>
      <c r="C202" s="15" t="s">
        <v>297</v>
      </c>
      <c r="D202" s="1"/>
      <c r="E202" s="1"/>
      <c r="F202" s="1"/>
      <c r="G202" s="1"/>
      <c r="H202" s="1"/>
      <c r="I202" s="1"/>
      <c r="J202" s="1"/>
      <c r="K202" s="1"/>
      <c r="L202" s="1"/>
      <c r="M202" s="1"/>
      <c r="N202" s="1"/>
      <c r="O202" s="1"/>
      <c r="P202" s="1"/>
      <c r="Q202" s="1"/>
      <c r="R202" s="1"/>
      <c r="S202" s="1"/>
      <c r="T202" s="1"/>
      <c r="U202" s="1"/>
      <c r="V202" s="1"/>
    </row>
    <row r="203" spans="1:22" ht="12.75">
      <c r="A203" s="65"/>
      <c r="B203" s="5"/>
      <c r="C203" s="15"/>
      <c r="D203" s="1"/>
      <c r="E203" s="1"/>
      <c r="F203" s="1"/>
      <c r="G203" s="1"/>
      <c r="H203" s="1"/>
      <c r="I203" s="1"/>
      <c r="J203" s="1"/>
      <c r="K203" s="1"/>
      <c r="L203" s="1"/>
      <c r="M203" s="1"/>
      <c r="N203" s="1"/>
      <c r="O203" s="1"/>
      <c r="P203" s="1"/>
      <c r="Q203" s="1"/>
      <c r="R203" s="1"/>
      <c r="S203" s="1"/>
      <c r="T203" s="1"/>
      <c r="U203" s="1"/>
      <c r="V203" s="1"/>
    </row>
    <row r="204" ht="15" customHeight="1"/>
    <row r="205" spans="1:2" ht="12.75">
      <c r="A205" s="63" t="s">
        <v>298</v>
      </c>
      <c r="B205" s="64" t="s">
        <v>299</v>
      </c>
    </row>
    <row r="206" spans="1:2" ht="12.75">
      <c r="A206" s="67"/>
      <c r="B206" s="71" t="s">
        <v>300</v>
      </c>
    </row>
    <row r="207" ht="6.75" customHeight="1"/>
    <row r="208" ht="12.75">
      <c r="L208" s="96" t="s">
        <v>13</v>
      </c>
    </row>
    <row r="209" spans="2:12" ht="12.75">
      <c r="B209" s="71" t="s">
        <v>301</v>
      </c>
      <c r="L209" s="73"/>
    </row>
    <row r="210" ht="6.75" customHeight="1"/>
    <row r="211" spans="1:12" ht="12.75">
      <c r="A211" s="65" t="s">
        <v>161</v>
      </c>
      <c r="B211" s="71" t="s">
        <v>302</v>
      </c>
      <c r="L211" s="100">
        <v>632954</v>
      </c>
    </row>
    <row r="212" spans="2:12" ht="12.75">
      <c r="B212" s="71" t="s">
        <v>303</v>
      </c>
      <c r="L212" s="103">
        <v>133572</v>
      </c>
    </row>
    <row r="213" ht="15" customHeight="1" thickBot="1">
      <c r="L213" s="104">
        <f>SUM(L211:L212)</f>
        <v>766526</v>
      </c>
    </row>
    <row r="214" spans="2:8" ht="13.5" thickTop="1">
      <c r="B214" s="68" t="s">
        <v>304</v>
      </c>
      <c r="F214" s="51"/>
      <c r="G214" s="51"/>
      <c r="H214" s="51"/>
    </row>
    <row r="215" ht="8.25" customHeight="1"/>
    <row r="216" spans="2:12" ht="13.5" thickBot="1">
      <c r="B216" s="68" t="s">
        <v>302</v>
      </c>
      <c r="F216" s="51"/>
      <c r="G216" s="51"/>
      <c r="H216" s="51"/>
      <c r="L216" s="105">
        <v>65765</v>
      </c>
    </row>
    <row r="217" spans="2:8" ht="9.75" customHeight="1" thickTop="1">
      <c r="B217" s="71"/>
      <c r="F217" s="51"/>
      <c r="G217" s="51"/>
      <c r="H217" s="51"/>
    </row>
    <row r="218" spans="1:11" ht="12.75">
      <c r="A218" s="65" t="s">
        <v>161</v>
      </c>
      <c r="B218" s="11" t="s">
        <v>305</v>
      </c>
      <c r="C218" s="1"/>
      <c r="D218" s="1"/>
      <c r="E218" s="1"/>
      <c r="F218" s="2"/>
      <c r="G218" s="2"/>
      <c r="H218" s="2"/>
      <c r="I218" s="1"/>
      <c r="J218" s="1"/>
      <c r="K218" s="1"/>
    </row>
    <row r="219" ht="15" customHeight="1"/>
    <row r="220" spans="1:2" ht="12.75">
      <c r="A220" s="71"/>
      <c r="B220" s="71"/>
    </row>
    <row r="221" spans="1:2" ht="12.75">
      <c r="A221" s="63" t="s">
        <v>306</v>
      </c>
      <c r="B221" s="64" t="s">
        <v>307</v>
      </c>
    </row>
    <row r="222" spans="1:2" ht="12.75">
      <c r="A222" s="67"/>
      <c r="B222" s="71" t="s">
        <v>308</v>
      </c>
    </row>
    <row r="223" spans="1:2" ht="12.75">
      <c r="A223" s="67"/>
      <c r="B223" s="71"/>
    </row>
    <row r="224" spans="1:2" ht="12.75">
      <c r="A224" s="67"/>
      <c r="B224" s="71"/>
    </row>
    <row r="225" spans="1:2" ht="12.75">
      <c r="A225" s="63" t="s">
        <v>309</v>
      </c>
      <c r="B225" s="64" t="s">
        <v>310</v>
      </c>
    </row>
    <row r="226" spans="1:2" ht="12.75">
      <c r="A226" s="67"/>
      <c r="B226" s="71" t="s">
        <v>311</v>
      </c>
    </row>
    <row r="227" spans="1:2" ht="12.75">
      <c r="A227" s="67"/>
      <c r="B227" s="71"/>
    </row>
    <row r="228" spans="1:2" ht="12.75">
      <c r="A228" s="67"/>
      <c r="B228" s="71"/>
    </row>
    <row r="229" spans="1:2" ht="12.75">
      <c r="A229" s="63" t="s">
        <v>312</v>
      </c>
      <c r="B229" s="64" t="s">
        <v>313</v>
      </c>
    </row>
    <row r="230" spans="1:2" ht="12.75">
      <c r="A230" s="67"/>
      <c r="B230" s="71" t="s">
        <v>314</v>
      </c>
    </row>
    <row r="231" spans="1:2" ht="12.75">
      <c r="A231" s="67"/>
      <c r="B231" s="71"/>
    </row>
    <row r="232" spans="1:2" ht="12.75">
      <c r="A232" s="67"/>
      <c r="B232" s="71"/>
    </row>
    <row r="233" spans="1:2" ht="12.75">
      <c r="A233" s="63" t="s">
        <v>315</v>
      </c>
      <c r="B233" s="64" t="s">
        <v>316</v>
      </c>
    </row>
    <row r="234" spans="1:16" ht="12.75">
      <c r="A234" s="65"/>
      <c r="B234" s="64"/>
      <c r="J234" s="74"/>
      <c r="L234" s="74" t="s">
        <v>7</v>
      </c>
      <c r="P234" s="74" t="s">
        <v>207</v>
      </c>
    </row>
    <row r="235" spans="1:16" ht="12.75">
      <c r="A235" s="65"/>
      <c r="B235" s="64"/>
      <c r="J235" s="91"/>
      <c r="L235" s="91" t="s">
        <v>9</v>
      </c>
      <c r="P235" s="74" t="s">
        <v>10</v>
      </c>
    </row>
    <row r="236" spans="1:16" ht="15">
      <c r="A236" s="65"/>
      <c r="B236" s="64"/>
      <c r="J236" s="77"/>
      <c r="L236" s="77" t="str">
        <f>+L178</f>
        <v>30 June 2004</v>
      </c>
      <c r="P236" s="77" t="str">
        <f>+L236</f>
        <v>30 June 2004</v>
      </c>
    </row>
    <row r="237" spans="1:12" ht="12.75">
      <c r="A237" s="65"/>
      <c r="B237" s="64"/>
      <c r="C237" s="106" t="s">
        <v>317</v>
      </c>
      <c r="J237" s="107"/>
      <c r="L237" s="107"/>
    </row>
    <row r="238" spans="1:16" ht="12.75">
      <c r="A238" s="65"/>
      <c r="B238" s="64"/>
      <c r="C238" s="58" t="s">
        <v>318</v>
      </c>
      <c r="J238" s="51"/>
      <c r="L238" s="51">
        <f>pl!F40</f>
        <v>-24429</v>
      </c>
      <c r="P238" s="51">
        <f>pl!J40</f>
        <v>-88199</v>
      </c>
    </row>
    <row r="239" spans="1:2" ht="12.75">
      <c r="A239" s="65"/>
      <c r="B239" s="64"/>
    </row>
    <row r="240" spans="1:3" ht="12.75">
      <c r="A240" s="67"/>
      <c r="B240" s="71"/>
      <c r="C240" s="58" t="s">
        <v>319</v>
      </c>
    </row>
    <row r="241" spans="1:16" ht="12.75">
      <c r="A241" s="67"/>
      <c r="B241" s="68"/>
      <c r="C241" s="58" t="s">
        <v>320</v>
      </c>
      <c r="J241" s="51"/>
      <c r="L241" s="51">
        <v>508381</v>
      </c>
      <c r="P241" s="51">
        <v>508381</v>
      </c>
    </row>
    <row r="242" spans="1:3" ht="12.75">
      <c r="A242" s="71"/>
      <c r="B242" s="71"/>
      <c r="C242" s="58" t="s">
        <v>321</v>
      </c>
    </row>
    <row r="243" spans="1:16" ht="12.75">
      <c r="A243" s="71"/>
      <c r="B243" s="71"/>
      <c r="C243" s="58" t="s">
        <v>322</v>
      </c>
      <c r="J243" s="51"/>
      <c r="L243" s="51">
        <v>0</v>
      </c>
      <c r="P243" s="51">
        <v>0</v>
      </c>
    </row>
    <row r="244" spans="1:2" ht="12.75">
      <c r="A244" s="71"/>
      <c r="B244" s="71"/>
    </row>
    <row r="245" spans="1:16" ht="13.5" thickBot="1">
      <c r="A245" s="71"/>
      <c r="B245" s="71"/>
      <c r="C245" s="58" t="s">
        <v>323</v>
      </c>
      <c r="L245" s="108">
        <f>+ROUND(L238/L241*100,2)</f>
        <v>-4.81</v>
      </c>
      <c r="P245" s="108">
        <f>+ROUND(P238/P241*100,2)</f>
        <v>-17.35</v>
      </c>
    </row>
    <row r="246" spans="1:2" ht="13.5" thickTop="1">
      <c r="A246" s="71"/>
      <c r="B246" s="71"/>
    </row>
    <row r="247" spans="1:16" ht="13.5" thickBot="1">
      <c r="A247" s="71"/>
      <c r="B247" s="71"/>
      <c r="C247" s="106" t="s">
        <v>324</v>
      </c>
      <c r="L247" s="109" t="s">
        <v>49</v>
      </c>
      <c r="P247" s="109" t="s">
        <v>49</v>
      </c>
    </row>
    <row r="248" spans="1:2" ht="13.5" thickTop="1">
      <c r="A248" s="71"/>
      <c r="B248" s="71"/>
    </row>
    <row r="249" spans="1:2" ht="12.75">
      <c r="A249" s="71"/>
      <c r="B249" s="71"/>
    </row>
    <row r="251" ht="12.75">
      <c r="A251" s="92" t="s">
        <v>325</v>
      </c>
    </row>
    <row r="252" ht="12.75">
      <c r="A252" s="110" t="s">
        <v>0</v>
      </c>
    </row>
    <row r="253" ht="12.75">
      <c r="A253" s="92"/>
    </row>
    <row r="254" ht="12.75">
      <c r="A254" s="92"/>
    </row>
    <row r="255" ht="12.75">
      <c r="A255" s="92"/>
    </row>
    <row r="256" ht="12.75">
      <c r="A256" s="111" t="s">
        <v>326</v>
      </c>
    </row>
    <row r="257" ht="12.75">
      <c r="A257" s="112" t="s">
        <v>327</v>
      </c>
    </row>
    <row r="258" ht="12.75">
      <c r="A258" s="92"/>
    </row>
    <row r="259" ht="12.75">
      <c r="A259" s="111" t="s">
        <v>328</v>
      </c>
    </row>
    <row r="260" ht="12.75">
      <c r="A260" s="113" t="s">
        <v>339</v>
      </c>
    </row>
    <row r="261" ht="15" customHeight="1"/>
  </sheetData>
  <mergeCells count="3">
    <mergeCell ref="C196:U196"/>
    <mergeCell ref="C197:U197"/>
    <mergeCell ref="C198:U198"/>
  </mergeCells>
  <printOptions/>
  <pageMargins left="0.75" right="0.25" top="0.75" bottom="0.75" header="0.5" footer="0"/>
  <pageSetup horizontalDpi="600" verticalDpi="600" orientation="portrait" paperSize="9" scale="85" r:id="rId1"/>
  <rowBreaks count="3" manualBreakCount="3">
    <brk id="54" max="255" man="1"/>
    <brk id="119" max="255" man="1"/>
    <brk id="17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Olympia Industries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Olympia Industries Berhad</dc:creator>
  <cp:keywords/>
  <dc:description/>
  <cp:lastModifiedBy>Mycom Berhad</cp:lastModifiedBy>
  <cp:lastPrinted>2004-08-26T08:56:07Z</cp:lastPrinted>
  <dcterms:created xsi:type="dcterms:W3CDTF">2004-08-24T08:57:34Z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